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6.xml" ContentType="application/vnd.openxmlformats-officedocument.spreadsheetml.pivotTab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pivotTables/pivotTable7.xml" ContentType="application/vnd.openxmlformats-officedocument.spreadsheetml.pivotTab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pivotTables/pivotTable8.xml" ContentType="application/vnd.openxmlformats-officedocument.spreadsheetml.pivotTable+xml"/>
  <Override PartName="/xl/drawings/drawing6.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pivotTables/pivotTable9.xml" ContentType="application/vnd.openxmlformats-officedocument.spreadsheetml.pivotTable+xml"/>
  <Override PartName="/xl/pivotTables/pivotTable10.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hidePivotFieldList="1" defaultThemeVersion="166925"/>
  <mc:AlternateContent xmlns:mc="http://schemas.openxmlformats.org/markup-compatibility/2006">
    <mc:Choice Requires="x15">
      <x15ac:absPath xmlns:x15ac="http://schemas.microsoft.com/office/spreadsheetml/2010/11/ac" url="/Users/megandearmas/Downloads/"/>
    </mc:Choice>
  </mc:AlternateContent>
  <xr:revisionPtr revIDLastSave="0" documentId="13_ncr:1_{A5B7FF8F-56F6-B74E-888A-0EC7715E1487}" xr6:coauthVersionLast="36" xr6:coauthVersionMax="45" xr10:uidLastSave="{00000000-0000-0000-0000-000000000000}"/>
  <bookViews>
    <workbookView xWindow="2780" yWindow="460" windowWidth="20220" windowHeight="16300" activeTab="2" xr2:uid="{73DA939E-5037-4BA5-8B8C-A215CBB80D0A}"/>
  </bookViews>
  <sheets>
    <sheet name="Index" sheetId="21" r:id="rId1"/>
    <sheet name="StuGov" sheetId="13" r:id="rId2"/>
    <sheet name="Transactions" sheetId="2" r:id="rId3"/>
    <sheet name="Key" sheetId="4" r:id="rId4"/>
    <sheet name="Cost Center Analysis" sheetId="6" r:id="rId5"/>
    <sheet name="Event - Initiative Analysis" sheetId="23" r:id="rId6"/>
    <sheet name="Name Category Analysis" sheetId="14" r:id="rId7"/>
    <sheet name="Spend Category Analysis" sheetId="15" r:id="rId8"/>
    <sheet name="Timeline Analysis" sheetId="22" r:id="rId9"/>
    <sheet name="Cost Center Analysis (2)" sheetId="17" r:id="rId10"/>
    <sheet name="Name Category Analysis (2)" sheetId="18" r:id="rId11"/>
    <sheet name="Spend Category Analysis (2)" sheetId="19" r:id="rId12"/>
    <sheet name="Managers" sheetId="1" r:id="rId13"/>
    <sheet name="Vendor Analysis" sheetId="7" r:id="rId14"/>
    <sheet name="Credit and Clearance Analysis" sheetId="20" r:id="rId15"/>
  </sheets>
  <definedNames>
    <definedName name="Slicer_Academic_Year">#N/A</definedName>
    <definedName name="Slicer_Cost_Center__Cabinet_Committee">#N/A</definedName>
    <definedName name="Slicer_Name__Event_Name__Initiative_Name__General_Business">#N/A</definedName>
  </definedNames>
  <calcPr calcId="181029"/>
  <pivotCaches>
    <pivotCache cacheId="3" r:id="rId16"/>
  </pivotCaches>
  <extLst>
    <ext xmlns:x14="http://schemas.microsoft.com/office/spreadsheetml/2009/9/main" uri="{BBE1A952-AA13-448e-AADC-164F8A28A991}">
      <x14:slicerCaches>
        <x14:slicerCache r:id="rId17"/>
        <x14:slicerCache r:id="rId18"/>
        <x14:slicerCache r:id="rId19"/>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0" i="13" l="1"/>
  <c r="E1" i="15" l="1"/>
  <c r="E1" i="14"/>
  <c r="E1" i="6" l="1"/>
  <c r="A3" i="2"/>
  <c r="A4" i="2" s="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D38" i="22"/>
  <c r="D39" i="22" s="1"/>
  <c r="D40" i="22" s="1"/>
  <c r="D41" i="22" s="1"/>
  <c r="D42" i="22" s="1"/>
  <c r="D43" i="22" s="1"/>
  <c r="D44" i="22" s="1"/>
  <c r="D45" i="22" s="1"/>
  <c r="D46" i="22" s="1"/>
  <c r="D47" i="22" s="1"/>
  <c r="D48" i="22" s="1"/>
  <c r="D37" i="22"/>
  <c r="B36" i="22"/>
  <c r="C36" i="22"/>
  <c r="A36" i="22"/>
  <c r="A23" i="22"/>
  <c r="A38" i="22" s="1"/>
  <c r="A24" i="22"/>
  <c r="A39" i="22" s="1"/>
  <c r="A25" i="22"/>
  <c r="A40" i="22" s="1"/>
  <c r="A26" i="22"/>
  <c r="A41" i="22" s="1"/>
  <c r="A27" i="22"/>
  <c r="A42" i="22" s="1"/>
  <c r="A28" i="22"/>
  <c r="A43" i="22" s="1"/>
  <c r="A29" i="22"/>
  <c r="A44" i="22" s="1"/>
  <c r="A30" i="22"/>
  <c r="A45" i="22" s="1"/>
  <c r="A31" i="22"/>
  <c r="A46" i="22" s="1"/>
  <c r="A32" i="22"/>
  <c r="A47" i="22" s="1"/>
  <c r="A33" i="22"/>
  <c r="A48" i="22" s="1"/>
  <c r="B22" i="22"/>
  <c r="B23" i="22" s="1"/>
  <c r="B24" i="22" s="1"/>
  <c r="B25" i="22" s="1"/>
  <c r="B26" i="22" s="1"/>
  <c r="B27" i="22" s="1"/>
  <c r="B28" i="22" s="1"/>
  <c r="B29" i="22" s="1"/>
  <c r="B30" i="22" s="1"/>
  <c r="B31" i="22" s="1"/>
  <c r="B32" i="22" s="1"/>
  <c r="B33" i="22" s="1"/>
  <c r="B48" i="22" s="1"/>
  <c r="A22" i="22"/>
  <c r="A37" i="22" s="1"/>
  <c r="C6" i="13"/>
  <c r="E6" i="13" s="1"/>
  <c r="C5" i="13"/>
  <c r="E5" i="13" s="1"/>
  <c r="C7" i="13"/>
  <c r="E7" i="13" s="1"/>
  <c r="C8" i="13"/>
  <c r="E8" i="13" s="1"/>
  <c r="C9" i="13"/>
  <c r="E9" i="13" s="1"/>
  <c r="C10" i="13"/>
  <c r="E10" i="13" s="1"/>
  <c r="C11" i="13"/>
  <c r="E11" i="13" s="1"/>
  <c r="C13" i="13"/>
  <c r="E13" i="13" s="1"/>
  <c r="C14" i="13"/>
  <c r="E14" i="13" s="1"/>
  <c r="C16" i="13"/>
  <c r="E16" i="13" s="1"/>
  <c r="C17" i="13"/>
  <c r="E17" i="13" s="1"/>
  <c r="C18" i="13"/>
  <c r="E18" i="13" s="1"/>
  <c r="C22" i="22"/>
  <c r="B41" i="22" l="1"/>
  <c r="B46" i="22"/>
  <c r="B45" i="22"/>
  <c r="B44" i="22"/>
  <c r="B40" i="22"/>
  <c r="B42" i="22"/>
  <c r="B38" i="22"/>
  <c r="C37" i="22"/>
  <c r="B37" i="22"/>
  <c r="B47" i="22"/>
  <c r="B43" i="22"/>
  <c r="B39" i="22"/>
  <c r="C23" i="22"/>
  <c r="D10" i="13"/>
  <c r="D11" i="13"/>
  <c r="D13" i="13"/>
  <c r="D8" i="13"/>
  <c r="D18" i="13"/>
  <c r="D5" i="13"/>
  <c r="D14" i="13"/>
  <c r="D6" i="13"/>
  <c r="D16" i="13"/>
  <c r="D9" i="13"/>
  <c r="D7" i="13"/>
  <c r="D17" i="13"/>
  <c r="E20" i="13"/>
  <c r="C20" i="13"/>
  <c r="D20" i="13" s="1"/>
  <c r="C24" i="22" l="1"/>
  <c r="C38" i="22"/>
  <c r="C25" i="22" l="1"/>
  <c r="C39" i="22"/>
  <c r="C26" i="22" l="1"/>
  <c r="C40" i="22"/>
  <c r="C27" i="22" l="1"/>
  <c r="C41" i="22"/>
  <c r="C28" i="22" l="1"/>
  <c r="C42" i="22"/>
  <c r="C29" i="22" l="1"/>
  <c r="C43" i="22"/>
  <c r="C30" i="22" l="1"/>
  <c r="C44" i="22"/>
  <c r="C31" i="22" l="1"/>
  <c r="C45" i="22"/>
  <c r="C32" i="22" l="1"/>
  <c r="C33" i="22" s="1"/>
  <c r="C46" i="22"/>
  <c r="C48" i="22" l="1"/>
  <c r="C47" i="22"/>
  <c r="A75" i="2" l="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A519" i="2" s="1"/>
  <c r="A520" i="2" s="1"/>
  <c r="A521" i="2" s="1"/>
  <c r="A522" i="2" s="1"/>
  <c r="A523" i="2" s="1"/>
  <c r="A524" i="2" s="1"/>
  <c r="A525" i="2" s="1"/>
  <c r="A526" i="2" s="1"/>
  <c r="A527" i="2" s="1"/>
  <c r="A528" i="2" s="1"/>
  <c r="A529" i="2" s="1"/>
  <c r="A530" i="2" s="1"/>
  <c r="A531" i="2" s="1"/>
  <c r="A532" i="2" s="1"/>
  <c r="A533" i="2" s="1"/>
  <c r="A534" i="2" s="1"/>
  <c r="A535" i="2" s="1"/>
  <c r="A536" i="2" s="1"/>
  <c r="A537" i="2" s="1"/>
  <c r="A538" i="2" s="1"/>
  <c r="A539" i="2" s="1"/>
  <c r="A540" i="2" s="1"/>
  <c r="A541" i="2" s="1"/>
  <c r="A542" i="2" s="1"/>
  <c r="A543" i="2" s="1"/>
  <c r="A544" i="2" s="1"/>
  <c r="A545" i="2" s="1"/>
  <c r="A546" i="2" s="1"/>
  <c r="A547" i="2" s="1"/>
  <c r="A548" i="2" s="1"/>
  <c r="A549" i="2" s="1"/>
  <c r="A550" i="2" s="1"/>
  <c r="A551" i="2" s="1"/>
  <c r="A552" i="2" s="1"/>
  <c r="A553" i="2" s="1"/>
  <c r="A554" i="2" s="1"/>
  <c r="A555" i="2" s="1"/>
  <c r="A556" i="2" s="1"/>
  <c r="A557" i="2" s="1"/>
  <c r="A558" i="2" s="1"/>
  <c r="A559" i="2" s="1"/>
  <c r="A560" i="2" s="1"/>
  <c r="A561" i="2" s="1"/>
  <c r="A562" i="2" s="1"/>
  <c r="A563" i="2" s="1"/>
  <c r="A564" i="2" s="1"/>
  <c r="A565" i="2" s="1"/>
  <c r="A566" i="2" s="1"/>
  <c r="A567" i="2" s="1"/>
  <c r="A568" i="2" s="1"/>
  <c r="A569" i="2" s="1"/>
  <c r="A570" i="2" s="1"/>
  <c r="A571" i="2" s="1"/>
  <c r="A572" i="2" s="1"/>
  <c r="A573" i="2" s="1"/>
  <c r="A574" i="2" s="1"/>
  <c r="A575" i="2" s="1"/>
</calcChain>
</file>

<file path=xl/sharedStrings.xml><?xml version="1.0" encoding="utf-8"?>
<sst xmlns="http://schemas.openxmlformats.org/spreadsheetml/2006/main" count="6164" uniqueCount="974">
  <si>
    <t>Academic Year</t>
  </si>
  <si>
    <t>Type</t>
  </si>
  <si>
    <t>Name (Event Name, Initiative Name, General Business)</t>
  </si>
  <si>
    <t>Name Category</t>
  </si>
  <si>
    <t>Description/ Items Bought</t>
  </si>
  <si>
    <t>Spend Category</t>
  </si>
  <si>
    <t>Cost Center (Cabinet/Committee)</t>
  </si>
  <si>
    <t>Manager's Name</t>
  </si>
  <si>
    <t>Amount</t>
  </si>
  <si>
    <t>Vendor</t>
  </si>
  <si>
    <t>Comments</t>
  </si>
  <si>
    <t>2018-2019</t>
  </si>
  <si>
    <t>Deposit</t>
  </si>
  <si>
    <t>Adjustment</t>
  </si>
  <si>
    <t>Transfer In</t>
  </si>
  <si>
    <t>Hector J. Meneses Jr.</t>
  </si>
  <si>
    <t>-</t>
  </si>
  <si>
    <t>Service Credit</t>
  </si>
  <si>
    <t>Allocations Board</t>
  </si>
  <si>
    <t>Event</t>
  </si>
  <si>
    <t>Food containers</t>
  </si>
  <si>
    <t>Products</t>
  </si>
  <si>
    <t>VP of Internal Affairs</t>
  </si>
  <si>
    <t>Lovie Burleson</t>
  </si>
  <si>
    <t>Tables for StuGov office</t>
  </si>
  <si>
    <t>Executive Board</t>
  </si>
  <si>
    <t>Walpapers, storage cabinet, HDMI adapter and game controller</t>
  </si>
  <si>
    <t>Business Service</t>
  </si>
  <si>
    <t>Catering on the Charles</t>
  </si>
  <si>
    <t>Food</t>
  </si>
  <si>
    <t>Transfer Out</t>
  </si>
  <si>
    <t>SEC</t>
  </si>
  <si>
    <t>Vanessa Rodrigues &amp; Ayomide Ojebuoboh</t>
  </si>
  <si>
    <t>Events Department</t>
  </si>
  <si>
    <t>Suzie O'Michael</t>
  </si>
  <si>
    <t>Internal Initiative</t>
  </si>
  <si>
    <t>Senate</t>
  </si>
  <si>
    <t>Andrew Chaio</t>
  </si>
  <si>
    <t>Amazon</t>
  </si>
  <si>
    <t>Slades Bar and Grill</t>
  </si>
  <si>
    <t>Menstrual Product Initiative</t>
  </si>
  <si>
    <t>Initiative</t>
  </si>
  <si>
    <t>Garlic N Lemon</t>
  </si>
  <si>
    <t>Georgetown Cupcakes</t>
  </si>
  <si>
    <t>Funds Transfer: Executive Board Initiative</t>
  </si>
  <si>
    <t>Campus Activities Board</t>
  </si>
  <si>
    <t>Executive Board Special Initiative Fund</t>
  </si>
  <si>
    <t>16,000 Strong</t>
  </si>
  <si>
    <t>Lul Mohahum &amp; Nora Stolzman</t>
  </si>
  <si>
    <t>Target</t>
  </si>
  <si>
    <t>Academic Affairs</t>
  </si>
  <si>
    <t>Aditya Jain</t>
  </si>
  <si>
    <t>El Pelon</t>
  </si>
  <si>
    <t>The Execuative Board Took Over the Last AMA Event, so this would go under the execuative board cost center. However, to ensure that costs are allocated to its appropriate department I, Hector Jr. Meneses Jr. allocated the expense to the Academic Affairs Department</t>
  </si>
  <si>
    <t>Marketing</t>
  </si>
  <si>
    <t>Spring2019</t>
  </si>
  <si>
    <t>Flyers</t>
  </si>
  <si>
    <t>Communications Department</t>
  </si>
  <si>
    <t>Archelle Thelemaque</t>
  </si>
  <si>
    <t>Mental Health Committee</t>
  </si>
  <si>
    <t>Francis Frimpong Jr. &amp; Mercedes Muñoz</t>
  </si>
  <si>
    <t>Promoversity</t>
  </si>
  <si>
    <t>FMP</t>
  </si>
  <si>
    <t>BU Facilities</t>
  </si>
  <si>
    <t>Environmental Affairs</t>
  </si>
  <si>
    <t>Grace Li</t>
  </si>
  <si>
    <t>City Affairs</t>
  </si>
  <si>
    <t>Sarah Paco</t>
  </si>
  <si>
    <t>4imprint</t>
  </si>
  <si>
    <t xml:space="preserve"> Catering on the Charles</t>
  </si>
  <si>
    <t>Ten.10.X</t>
  </si>
  <si>
    <t>Flyer</t>
  </si>
  <si>
    <t xml:space="preserve"> Target</t>
  </si>
  <si>
    <t>Academic Club Grant Competition</t>
  </si>
  <si>
    <t>National Society of Black Engineers</t>
  </si>
  <si>
    <t>General Business</t>
  </si>
  <si>
    <t>Speakers</t>
  </si>
  <si>
    <t>WSGE Spirit Night</t>
  </si>
  <si>
    <t>T-Shirts</t>
  </si>
  <si>
    <t>Mugs</t>
  </si>
  <si>
    <t>Wooden Gavel</t>
  </si>
  <si>
    <t>Judicial Commission</t>
  </si>
  <si>
    <t>Andrea Gomez</t>
  </si>
  <si>
    <t>Pamphlets</t>
  </si>
  <si>
    <t xml:space="preserve"> Logitech Wireless Presenter Clicker</t>
  </si>
  <si>
    <t>Markers</t>
  </si>
  <si>
    <t xml:space="preserve"> Recognition Center</t>
  </si>
  <si>
    <t>Gift card</t>
  </si>
  <si>
    <t>Pins and Pens</t>
  </si>
  <si>
    <t>Pease Over Violence</t>
  </si>
  <si>
    <t>Postcards</t>
  </si>
  <si>
    <t>Earth Week Whale Watch Raffle Tickets</t>
  </si>
  <si>
    <t>Whale Watch Raffle Tickets</t>
  </si>
  <si>
    <t>New England Aquarium</t>
  </si>
  <si>
    <t>Tampons, Pads, and Baskets</t>
  </si>
  <si>
    <t>Large Tote Bags, Storage Bins, Postcards, Pens</t>
  </si>
  <si>
    <t>Class Gift</t>
  </si>
  <si>
    <t>Social Advocacy</t>
  </si>
  <si>
    <t>Adia Turner</t>
  </si>
  <si>
    <t>Questrom Student Government</t>
  </si>
  <si>
    <t>Flag Table Cover, International Flag Centerpiece, and International Flag Banner</t>
  </si>
  <si>
    <t>Set-Up</t>
  </si>
  <si>
    <t> Canva</t>
  </si>
  <si>
    <t>Canva</t>
  </si>
  <si>
    <t> Canva Subscription</t>
  </si>
  <si>
    <t>Oils, Salt Lamps, Pillowcase, Bath Bombs, Therapy Lamp, Travel Mug, Starbucks Coffee, Tazo Assorted Tea, Bath &amp; Body Works Aromatherapy, Diffuser, and Sleep Enhancing</t>
  </si>
  <si>
    <t>Collaboration BUUSA for Angela Davis</t>
  </si>
  <si>
    <t>Flyers and Posters</t>
  </si>
  <si>
    <t>This was a mistake on the VP of Finance part by not receiving a rescript from BUUSA</t>
  </si>
  <si>
    <t>Deluxe Bingo Set</t>
  </si>
  <si>
    <t>Donation from Hector Meneses Jr.</t>
  </si>
  <si>
    <t>Warren Towers Poster</t>
  </si>
  <si>
    <t>Posters</t>
  </si>
  <si>
    <t>Banner Stand</t>
  </si>
  <si>
    <t>Hanes Tag less T-Shirts</t>
  </si>
  <si>
    <t>Recruitment Department</t>
  </si>
  <si>
    <t>Jordan Exum</t>
  </si>
  <si>
    <t>For Tabling Kit</t>
  </si>
  <si>
    <t>Candy</t>
  </si>
  <si>
    <t>SG Expression Board</t>
  </si>
  <si>
    <t>Paper</t>
  </si>
  <si>
    <t>Paper for SG Expression Board</t>
  </si>
  <si>
    <t>Gift Bags and Tissue Paper</t>
  </si>
  <si>
    <t>Terrier Large Flag</t>
  </si>
  <si>
    <t>R&amp;R</t>
  </si>
  <si>
    <t>Academic AMA</t>
  </si>
  <si>
    <t xml:space="preserve"> Banner Stand, Flyers, Postcards</t>
  </si>
  <si>
    <t>Post-It Notes, Index Cards, and Legal Pads</t>
  </si>
  <si>
    <t>Advertisements</t>
  </si>
  <si>
    <t>Ads</t>
  </si>
  <si>
    <t>Facebook</t>
  </si>
  <si>
    <t>Tabling</t>
  </si>
  <si>
    <t>Swiss Miss</t>
  </si>
  <si>
    <t>WSGE Study Night</t>
  </si>
  <si>
    <t>CGS Student Government</t>
  </si>
  <si>
    <t>Student Catering Guide</t>
  </si>
  <si>
    <t>Gift for Speakers</t>
  </si>
  <si>
    <t>CAS Student Government</t>
  </si>
  <si>
    <t>Crystal Aristocrat Double Old Fashion</t>
  </si>
  <si>
    <t>This is the gift to our guests</t>
  </si>
  <si>
    <t>10 Buick Street Hall Council Fund Transfer for Spring Concert</t>
  </si>
  <si>
    <t>10 Buick Street Hall Council</t>
  </si>
  <si>
    <t>COM Student Assembly  Transfer Fund for Spring Concert</t>
  </si>
  <si>
    <t>COM Student Assembly</t>
  </si>
  <si>
    <t>33 Harry Agganis Way Hall Council Transfer Fund for Spring Concert</t>
  </si>
  <si>
    <t>33 Harry Agganis Way Hall Council</t>
  </si>
  <si>
    <t>BU Women’s Ice Hockey and 16,000 Strong Tailgate</t>
  </si>
  <si>
    <t>Silver Fringe, Decorations, Teal Streamers, Tablecloth, Stickers Lollipops, Ribbons, Ring Cone Toss, etc.</t>
  </si>
  <si>
    <t>SHA Gov Transfer Fund for SG Concert</t>
  </si>
  <si>
    <t>SHA Gov</t>
  </si>
  <si>
    <t>Brighton Bowl Mixer</t>
  </si>
  <si>
    <t>Rental Expense</t>
  </si>
  <si>
    <t>Flatbread Brighton &amp; Brighton Bowl</t>
  </si>
  <si>
    <t>Apple Pie, Pumpkin Pie, Gravy, Lemonade, Ice Tea, and Cornbread</t>
  </si>
  <si>
    <t>Boston Market</t>
  </si>
  <si>
    <t>Inventory</t>
  </si>
  <si>
    <t>Ready Letters, White Paper Roll, and Red Paper Roll</t>
  </si>
  <si>
    <t>Mental Health Matters</t>
  </si>
  <si>
    <t>Index Cards, Display Board, Ribbon, and Push Pins</t>
  </si>
  <si>
    <t>Clear Treat Bags, Hersey Kisses, Hot Chocolate, and Assorted Teas</t>
  </si>
  <si>
    <t>WSGE Board Game Night</t>
  </si>
  <si>
    <t>Hawaiian Punch and Lemonade, Poland Springs Water, Fenway Fresh Salsa &amp; Tortilla Chips, Homestly Cookies, and Cupcakes</t>
  </si>
  <si>
    <t>WSGE Karaoke Night</t>
  </si>
  <si>
    <t>2017-2018</t>
  </si>
  <si>
    <t>Clearance</t>
  </si>
  <si>
    <t>Finance Department</t>
  </si>
  <si>
    <t>Adjustment to Service Clearance</t>
  </si>
  <si>
    <t>Construction</t>
  </si>
  <si>
    <t>Adjustment for not Accounting for Construction</t>
  </si>
  <si>
    <t>Adjustment for not accounting for Lacrosse Expense</t>
  </si>
  <si>
    <t>Reverse of Service Credit</t>
  </si>
  <si>
    <t>Camera</t>
  </si>
  <si>
    <t>Senate Clickers</t>
  </si>
  <si>
    <t xml:space="preserve"> Turning Point Clickers and Polling Licenses</t>
  </si>
  <si>
    <t xml:space="preserve"> Turning Point</t>
  </si>
  <si>
    <t>Name Tags For Senators</t>
  </si>
  <si>
    <t>Sweaters</t>
  </si>
  <si>
    <t>Weekly Student Government Events Fliers Details</t>
  </si>
  <si>
    <t>363 StuGov Filers</t>
  </si>
  <si>
    <t>SquareSpace Annual Subscription</t>
  </si>
  <si>
    <t>Squarespace</t>
  </si>
  <si>
    <t>Student Government Training Food Reimbursement</t>
  </si>
  <si>
    <t>Catering Chicken Curry, Allo Chlee, Tarka Dal, Naan, Palak Paneer, And Pakora</t>
  </si>
  <si>
    <t>Shan-A-Punjab</t>
  </si>
  <si>
    <t>Off Campus Council 2018-19 CSF Allocation</t>
  </si>
  <si>
    <t>Study Union 2018-19 CSF Allocation</t>
  </si>
  <si>
    <t>Cookies &amp; Cupcakes</t>
  </si>
  <si>
    <t>Student Gov Tablecloths</t>
  </si>
  <si>
    <t>Tablecloths</t>
  </si>
  <si>
    <t xml:space="preserve"> Sonix Subscription </t>
  </si>
  <si>
    <t>Sonix</t>
  </si>
  <si>
    <t>Freshman Initiative</t>
  </si>
  <si>
    <t>Terrier Survival Guide</t>
  </si>
  <si>
    <t>Student Government Leadership Training</t>
  </si>
  <si>
    <t>Training Seminar</t>
  </si>
  <si>
    <t>The Leadership Brainery</t>
  </si>
  <si>
    <t>Student Government Headshots</t>
  </si>
  <si>
    <t>Headshots</t>
  </si>
  <si>
    <t>Freelance Photographer</t>
  </si>
  <si>
    <t>Student Government Office Reopening</t>
  </si>
  <si>
    <t>Cookies, Brownies, Fruit</t>
  </si>
  <si>
    <t>Tablecloth, Command Strips, Batteries</t>
  </si>
  <si>
    <t>Mural</t>
  </si>
  <si>
    <t>Lowes</t>
  </si>
  <si>
    <t>Pillows</t>
  </si>
  <si>
    <t xml:space="preserve"> Splash poster</t>
  </si>
  <si>
    <t xml:space="preserve"> Feather Flag </t>
  </si>
  <si>
    <t>Simplistic Pen, 12" Beach Ball, Value Sticker by the Roll, Mood Stadium Cup, Adhesive Cell Phone Wallet and Challenger Grande Mug</t>
  </si>
  <si>
    <t>Ribbed Fleece Blanket and Sweatshirt</t>
  </si>
  <si>
    <t>Amazon Gift Card w/ Shipping</t>
  </si>
  <si>
    <t>Candy, Spin Wheel</t>
  </si>
  <si>
    <t>Curling Ribbon, Balloons, Sorry, Game Controllers, Mario Party 9, Mario Kart, Super Smash Bros, Heads Up, Uno, Exploding Kittens, Cards Against Humanity, Monopoly, What do you mem?</t>
  </si>
  <si>
    <t xml:space="preserve"> Business Cards for E-Board Members</t>
  </si>
  <si>
    <t>Microphone</t>
  </si>
  <si>
    <t>Bernadette Lai</t>
  </si>
  <si>
    <t>Name Tags</t>
  </si>
  <si>
    <t>Office Supplies</t>
  </si>
  <si>
    <t>Business Printing, P-Card</t>
  </si>
  <si>
    <t>Boston Business Printing</t>
  </si>
  <si>
    <t>Student Government Room Renovations</t>
  </si>
  <si>
    <t>Wall Paint for BU Facilities</t>
  </si>
  <si>
    <t>Will not be charged to our account--&gt; SAO will pick up the tab</t>
  </si>
  <si>
    <t>NATSG</t>
  </si>
  <si>
    <t>BU Athletics</t>
  </si>
  <si>
    <t>Used to pay Catering on the Charles</t>
  </si>
  <si>
    <t>FMP Wall Paint for Student Government Office</t>
  </si>
  <si>
    <t>Painting</t>
  </si>
  <si>
    <t>Solid Red Decorative Throw, Upholstered Ottoman, Cubeicals Organizer, Storage Bins</t>
  </si>
  <si>
    <t>Furniture for Student Government Room</t>
  </si>
  <si>
    <t>Furniture</t>
  </si>
  <si>
    <t>Operational Expenses</t>
  </si>
  <si>
    <t>Fries</t>
  </si>
  <si>
    <t>Rhett's</t>
  </si>
  <si>
    <t> EB Ticket Fees</t>
  </si>
  <si>
    <t>Unknown</t>
  </si>
  <si>
    <t> EB Deposit</t>
  </si>
  <si>
    <t>Student Government Award Ceremony</t>
  </si>
  <si>
    <t>Awards</t>
  </si>
  <si>
    <t>Crown Awards</t>
  </si>
  <si>
    <t>Shirts</t>
  </si>
  <si>
    <t>Actively Moving Receipt</t>
  </si>
  <si>
    <t>Water Bottles</t>
  </si>
  <si>
    <t>Tables</t>
  </si>
  <si>
    <t>Coffee Tea and Service/ Associated Desert Bars</t>
  </si>
  <si>
    <t>Paper, post-Its, Stabilo Highlighters, Zebra Highlighters, Paper Clips, Dry Erase markers, scissors, Pilot Pens</t>
  </si>
  <si>
    <t>Sexual Assault Awareness Week</t>
  </si>
  <si>
    <t>Teal Ribbons</t>
  </si>
  <si>
    <t>Custom Buttons w/ Shipping and Tax</t>
  </si>
  <si>
    <t>Affordable Buttons</t>
  </si>
  <si>
    <t>Student Government Party</t>
  </si>
  <si>
    <t>White Horse Taven Catering</t>
  </si>
  <si>
    <t>White Horse Taven</t>
  </si>
  <si>
    <t>Stickers</t>
  </si>
  <si>
    <t>BBP</t>
  </si>
  <si>
    <t>Polan Spring Water, Dixie Cups, Lifewatter</t>
  </si>
  <si>
    <t>Bunted Student Diversity Conference</t>
  </si>
  <si>
    <t>Sandwich Platter, Garden Salad, Cupcakes, Processing Fee</t>
  </si>
  <si>
    <t>Bunted</t>
  </si>
  <si>
    <t>Surveys</t>
  </si>
  <si>
    <t>Starbucks Gift Card w/ Shipping</t>
  </si>
  <si>
    <t>Starbucks</t>
  </si>
  <si>
    <t>Three Large Pizzas</t>
  </si>
  <si>
    <t>Picture Frame Set</t>
  </si>
  <si>
    <t>Four Boxes of Dunkin Donuts Coffee</t>
  </si>
  <si>
    <t>Dunkin Donuts'</t>
  </si>
  <si>
    <t>Two Insomniac 24 w/ Tax</t>
  </si>
  <si>
    <t>Insomnia</t>
  </si>
  <si>
    <t>Food Trucks</t>
  </si>
  <si>
    <t>ENG Student Government</t>
  </si>
  <si>
    <t>Sticker Paper</t>
  </si>
  <si>
    <t>Terrier Tailgate</t>
  </si>
  <si>
    <t>Dylan and Pete's Ice Cream Truck</t>
  </si>
  <si>
    <t>Fliers</t>
  </si>
  <si>
    <t>BU My Print</t>
  </si>
  <si>
    <t>Yarn + Tax</t>
  </si>
  <si>
    <t>Blick Art Supplies</t>
  </si>
  <si>
    <t>Amazon Gift Card, Nestle Hot Coca Mix, Bigelow Mixed Herb Teas, LIHAO Crochet Hooks, Steel Yarn Knitting Needles, Paper Clips, Clear Treat Bags with Ties, Hershey's Kisses, red Heart Yarn, and Polyester Fiber</t>
  </si>
  <si>
    <t>Custom Fry Container</t>
  </si>
  <si>
    <t>Printglobe</t>
  </si>
  <si>
    <t>Fries from Rhett's</t>
  </si>
  <si>
    <t>Printer for Office</t>
  </si>
  <si>
    <t>Shi</t>
  </si>
  <si>
    <t>Insomnia Cookies</t>
  </si>
  <si>
    <t>Why??</t>
  </si>
  <si>
    <t>Human Resources</t>
  </si>
  <si>
    <t>Webinar</t>
  </si>
  <si>
    <t>SAO</t>
  </si>
  <si>
    <t>Funds Transfer: BUILDS</t>
  </si>
  <si>
    <t>BUILDS</t>
  </si>
  <si>
    <t>Up to here its balanced/ SEC Allocation</t>
  </si>
  <si>
    <t>2016-2017</t>
  </si>
  <si>
    <t>From Other Org Account</t>
  </si>
  <si>
    <t>SEC 2017 FYE CSF SWEEP</t>
  </si>
  <si>
    <t>Fund Transfer: Off Campus Council</t>
  </si>
  <si>
    <t>www.asgaboston.com</t>
  </si>
  <si>
    <t>Saraann Kurkul</t>
  </si>
  <si>
    <t>ASGA</t>
  </si>
  <si>
    <t>Part of this Expense is food, for who?</t>
  </si>
  <si>
    <t>Tutoring in the Dorms</t>
  </si>
  <si>
    <t>Qdoba</t>
  </si>
  <si>
    <t>Hamilton Millwee</t>
  </si>
  <si>
    <t>Panera Bread</t>
  </si>
  <si>
    <t>Poster</t>
  </si>
  <si>
    <t>Advocacy Department Reimbursement</t>
  </si>
  <si>
    <t xml:space="preserve"> Poster Campaign</t>
  </si>
  <si>
    <t>Justin C Flynn</t>
  </si>
  <si>
    <t>Staples</t>
  </si>
  <si>
    <t>Transfer out</t>
  </si>
  <si>
    <t xml:space="preserve"> Bus to D.C. </t>
  </si>
  <si>
    <t>Containers and Cups</t>
  </si>
  <si>
    <t>Dining Services</t>
  </si>
  <si>
    <t>Poland Springs Water</t>
  </si>
  <si>
    <t>FedEx Prints</t>
  </si>
  <si>
    <t>FedEx</t>
  </si>
  <si>
    <t>Hot Glue Gun</t>
  </si>
  <si>
    <t>CVS</t>
  </si>
  <si>
    <t>Graduation Cords</t>
  </si>
  <si>
    <t>Graduation Outlet</t>
  </si>
  <si>
    <t>Lack of proof that event costs this much</t>
  </si>
  <si>
    <t>Victoria Kayola</t>
  </si>
  <si>
    <t>Herb Seeds</t>
  </si>
  <si>
    <t>Felt Tip Markers</t>
  </si>
  <si>
    <t>Button Punch</t>
  </si>
  <si>
    <t>Terra Cotta Pots</t>
  </si>
  <si>
    <t>I have no idea what this is</t>
  </si>
  <si>
    <t>Cabinet Operational Expense</t>
  </si>
  <si>
    <t>Tea Assortment</t>
  </si>
  <si>
    <t>Stress Relief Tea</t>
  </si>
  <si>
    <t>Coloring Books</t>
  </si>
  <si>
    <t>Gel Pens</t>
  </si>
  <si>
    <t>Colored Pencils</t>
  </si>
  <si>
    <t>Craft Punches</t>
  </si>
  <si>
    <t>Paint Brushes</t>
  </si>
  <si>
    <t>Craft Paper</t>
  </si>
  <si>
    <t>Chalk Tarp</t>
  </si>
  <si>
    <t>Chalk Makers</t>
  </si>
  <si>
    <t>Binders 4-pack</t>
  </si>
  <si>
    <t>Guest Sign Books</t>
  </si>
  <si>
    <t>Acrylic Pain</t>
  </si>
  <si>
    <t>TedxBU</t>
  </si>
  <si>
    <t>Envelops</t>
  </si>
  <si>
    <t>Chocolates</t>
  </si>
  <si>
    <t>Pens</t>
  </si>
  <si>
    <t>Chalkboard</t>
  </si>
  <si>
    <t>Display Board</t>
  </si>
  <si>
    <t>Mental Health General Meeting</t>
  </si>
  <si>
    <t>Target Supplies</t>
  </si>
  <si>
    <t>Ramya Ravindrababu</t>
  </si>
  <si>
    <t>CVS Supplies</t>
  </si>
  <si>
    <t>Dominos</t>
  </si>
  <si>
    <t>Domino's Pizza</t>
  </si>
  <si>
    <t>SEC Thank You Notes</t>
  </si>
  <si>
    <t>Election</t>
  </si>
  <si>
    <t>Construction Paper, and Permanent Marker</t>
  </si>
  <si>
    <t>Tote Bags</t>
  </si>
  <si>
    <t>Pencil</t>
  </si>
  <si>
    <t>Stress Ball</t>
  </si>
  <si>
    <t>Chocolate Bars</t>
  </si>
  <si>
    <t>Post-Its</t>
  </si>
  <si>
    <t>SEC Chalk Spray</t>
  </si>
  <si>
    <t>Chalk Spray</t>
  </si>
  <si>
    <t> Snapchat GeoFilter - B-trU</t>
  </si>
  <si>
    <t>Snapchat</t>
  </si>
  <si>
    <t> Chalk for B-trU</t>
  </si>
  <si>
    <t> Insomnia Cookies for B-trU campaigning</t>
  </si>
  <si>
    <t> SEC Campaigning YourBU Postcards</t>
  </si>
  <si>
    <t>Overnight Prints</t>
  </si>
  <si>
    <t>Cookies</t>
  </si>
  <si>
    <t>Pizzas</t>
  </si>
  <si>
    <t>Buttons Press</t>
  </si>
  <si>
    <t>American Express Gift Card</t>
  </si>
  <si>
    <t>American Express</t>
  </si>
  <si>
    <t>Election: Your BU</t>
  </si>
  <si>
    <t> Election Postcards -- YourBU</t>
  </si>
  <si>
    <t>Pay for a Performer</t>
  </si>
  <si>
    <t>African Students Organization</t>
  </si>
  <si>
    <t xml:space="preserve"> Ribbons and Tarp</t>
  </si>
  <si>
    <t xml:space="preserve"> Ice Cream Truck</t>
  </si>
  <si>
    <t>TedxBU Sponsorship</t>
  </si>
  <si>
    <t>BUIAA</t>
  </si>
  <si>
    <t>SGA</t>
  </si>
  <si>
    <t>Ask shown in Note</t>
  </si>
  <si>
    <t>where is this HDMI Converter??</t>
  </si>
  <si>
    <t>HDMI Converter</t>
  </si>
  <si>
    <t>Dan Collins</t>
  </si>
  <si>
    <t>RadioShack</t>
  </si>
  <si>
    <t>Where is this Gavel</t>
  </si>
  <si>
    <t>Gavel and Sticking Block</t>
  </si>
  <si>
    <t>Ribbon and Tarps</t>
  </si>
  <si>
    <t>Turning Technologies</t>
  </si>
  <si>
    <t>Temporary Tattoo</t>
  </si>
  <si>
    <t>Tattoss.com</t>
  </si>
  <si>
    <t>Promotional Items</t>
  </si>
  <si>
    <t>Questrom Auditorium Cleaning Expense</t>
  </si>
  <si>
    <t>Music Business Club</t>
  </si>
  <si>
    <t>Questrom Auditorium Registration Fee</t>
  </si>
  <si>
    <t>2015-2016</t>
  </si>
  <si>
    <t>Student Elections Commission Allocation</t>
  </si>
  <si>
    <t>SEC Allocation</t>
  </si>
  <si>
    <t>SAO at Pub</t>
  </si>
  <si>
    <t>BU Jazz Feast</t>
  </si>
  <si>
    <t>MBTA</t>
  </si>
  <si>
    <t>Transportation</t>
  </si>
  <si>
    <t>Sabina Razak</t>
  </si>
  <si>
    <t>Lift Ride</t>
  </si>
  <si>
    <t>Lyft</t>
  </si>
  <si>
    <t>Student Government Elections</t>
  </si>
  <si>
    <t>BU Recharged Supplies</t>
  </si>
  <si>
    <t>New BU Supplies</t>
  </si>
  <si>
    <t>Nadia Asif</t>
  </si>
  <si>
    <t>Table Covers</t>
  </si>
  <si>
    <t>Gift Card Otto's</t>
  </si>
  <si>
    <t>Otto's Pizza</t>
  </si>
  <si>
    <t>GAP Week</t>
  </si>
  <si>
    <t>Squarespace Website</t>
  </si>
  <si>
    <t>Gap Week</t>
  </si>
  <si>
    <t xml:space="preserve"> Yasmin Gentry</t>
  </si>
  <si>
    <t>BU Bridge Fudge Brownie Squares</t>
  </si>
  <si>
    <t> Care Package Transportation</t>
  </si>
  <si>
    <t xml:space="preserve"> Sabina Razak</t>
  </si>
  <si>
    <t>Kamila Foremny</t>
  </si>
  <si>
    <t>Printing</t>
  </si>
  <si>
    <t>Decorations</t>
  </si>
  <si>
    <t>Keshav Kakkar</t>
  </si>
  <si>
    <t>Subway</t>
  </si>
  <si>
    <t>Chipotle</t>
  </si>
  <si>
    <t>City Convenience</t>
  </si>
  <si>
    <t>Senate Meeting</t>
  </si>
  <si>
    <t xml:space="preserve"> Thank you cards and stamps</t>
  </si>
  <si>
    <t>Erin Riley Lecture</t>
  </si>
  <si>
    <t>Traditional Cheese Board and North Market Fruit Tray</t>
  </si>
  <si>
    <t>Funds Transfer: SEC</t>
  </si>
  <si>
    <t>Cookies, Brownies, Cupcakes</t>
  </si>
  <si>
    <t>S'Well Water bottle</t>
  </si>
  <si>
    <t>1020 Adhesive Case Card Holders</t>
  </si>
  <si>
    <t>Dalian First Sailing Gifts Industrial</t>
  </si>
  <si>
    <t>Kinkos Poster Printing</t>
  </si>
  <si>
    <t>Announcement Dinner</t>
  </si>
  <si>
    <t>Karaoke Night</t>
  </si>
  <si>
    <t>Snacks</t>
  </si>
  <si>
    <t>Glue and Labels</t>
  </si>
  <si>
    <t>28 Cases of Hibiscus Butter mints</t>
  </si>
  <si>
    <t>Akiko Endo</t>
  </si>
  <si>
    <t>Oriental Trading</t>
  </si>
  <si>
    <t>Global Development Community</t>
  </si>
  <si>
    <t>Tea Bags</t>
  </si>
  <si>
    <t>Webstaurantstore.com</t>
  </si>
  <si>
    <t>Silver Key Chains</t>
  </si>
  <si>
    <t>Blue Tumblers</t>
  </si>
  <si>
    <t>Blue Highlighters/ Pens</t>
  </si>
  <si>
    <t>Red Stress Balls</t>
  </si>
  <si>
    <t>Discount Mugs</t>
  </si>
  <si>
    <t>Thank You Cards</t>
  </si>
  <si>
    <t>Custom Ink</t>
  </si>
  <si>
    <t>Graduation</t>
  </si>
  <si>
    <t>Graduation Cord</t>
  </si>
  <si>
    <t>Giveaways</t>
  </si>
  <si>
    <t>Glow Tape, Light Sticks, Flying Discs</t>
  </si>
  <si>
    <t>Paige Callahan</t>
  </si>
  <si>
    <t>Starbucks $50 Gift Card</t>
  </si>
  <si>
    <t>Academic Climate Committee</t>
  </si>
  <si>
    <t>Hamilton Milwee</t>
  </si>
  <si>
    <t>Barnes &amp; Noble $50 Gift Card</t>
  </si>
  <si>
    <t>Barnes &amp; Noble</t>
  </si>
  <si>
    <t xml:space="preserve"> American Express $100 Gift Cards</t>
  </si>
  <si>
    <t>Yasmin Gentry</t>
  </si>
  <si>
    <t>StickerYou.com</t>
  </si>
  <si>
    <t>Webcast Package</t>
  </si>
  <si>
    <t>Social Media Campaign</t>
  </si>
  <si>
    <t>Kayak Gift Cards</t>
  </si>
  <si>
    <t xml:space="preserve"> Kimberly Barzola</t>
  </si>
  <si>
    <t>Kayak</t>
  </si>
  <si>
    <t>Voting Booth</t>
  </si>
  <si>
    <t>Candidate Debate</t>
  </si>
  <si>
    <t>Slate Speeches and Reception</t>
  </si>
  <si>
    <t>Banner from Staples</t>
  </si>
  <si>
    <t>Special Event</t>
  </si>
  <si>
    <t>Plastic Binding for Exam Packets</t>
  </si>
  <si>
    <t>Commonwealth Tenant Consultants</t>
  </si>
  <si>
    <t>Print Outs: CTC Exam Paper Packets</t>
  </si>
  <si>
    <t>Candidate Meet &amp; Greet</t>
  </si>
  <si>
    <t>Funds Transfer: Student Election Commission</t>
  </si>
  <si>
    <t> FT from Reserve Account for Student Election Committee</t>
  </si>
  <si>
    <t>Hubbub Cigarette Butt Voting Ballot</t>
  </si>
  <si>
    <t>Hubbub</t>
  </si>
  <si>
    <t>The CDC</t>
  </si>
  <si>
    <t>Constitution Meeting</t>
  </si>
  <si>
    <t>Meeting</t>
  </si>
  <si>
    <t>Food (Pizza, Margherita, Cheese)</t>
  </si>
  <si>
    <t>CDC</t>
  </si>
  <si>
    <t>Burrito Chicken</t>
  </si>
  <si>
    <t> Squarespace Website Domain</t>
  </si>
  <si>
    <t>Gap T-Shirts</t>
  </si>
  <si>
    <t> TurboVote Campaign</t>
  </si>
  <si>
    <t>TurboVote</t>
  </si>
  <si>
    <t>FedEx Kinkos</t>
  </si>
  <si>
    <t>Sandwich</t>
  </si>
  <si>
    <t>Performer</t>
  </si>
  <si>
    <t xml:space="preserve"> Heather Marlowe</t>
  </si>
  <si>
    <t>Envelopes, stickers and cards</t>
  </si>
  <si>
    <t>Photoshoot</t>
  </si>
  <si>
    <t>Camera Flash and Stand</t>
  </si>
  <si>
    <t>Barron Roth</t>
  </si>
  <si>
    <t>Husna Nazrei</t>
  </si>
  <si>
    <t>Raising Canes</t>
  </si>
  <si>
    <t>Sandwiches and Drinks</t>
  </si>
  <si>
    <t>Care Packages</t>
  </si>
  <si>
    <t>Travel Reimbursements (Lyft)</t>
  </si>
  <si>
    <t>Trello Service</t>
  </si>
  <si>
    <t>Trello</t>
  </si>
  <si>
    <t>Ink for Office Printer, Mac Adapter for HDMI</t>
  </si>
  <si>
    <t>Printing and Supplies</t>
  </si>
  <si>
    <t>Cavana</t>
  </si>
  <si>
    <t>Table Cloth</t>
  </si>
  <si>
    <t>Tutoring In The Dorms</t>
  </si>
  <si>
    <t>Pizza</t>
  </si>
  <si>
    <t>Burrito</t>
  </si>
  <si>
    <t>3 Pizza Slices</t>
  </si>
  <si>
    <t>Coffee</t>
  </si>
  <si>
    <t>Tea</t>
  </si>
  <si>
    <t>Paint and Brushes</t>
  </si>
  <si>
    <t>Juhee Kang</t>
  </si>
  <si>
    <t>Party Decoration</t>
  </si>
  <si>
    <t>Nicole Liew</t>
  </si>
  <si>
    <t>Cutlery</t>
  </si>
  <si>
    <t>Reese and Kisses</t>
  </si>
  <si>
    <t>Kendra Kim</t>
  </si>
  <si>
    <t>Hot Chocolate and Cider Cups</t>
  </si>
  <si>
    <t>Chloe Hite</t>
  </si>
  <si>
    <t>Karaoke Machine</t>
  </si>
  <si>
    <t>Water, Duct Tape and Tables</t>
  </si>
  <si>
    <t>Gingerbread Houses</t>
  </si>
  <si>
    <t>K-Cups, cups and candles</t>
  </si>
  <si>
    <t>Star Market</t>
  </si>
  <si>
    <t>FedEx-Kinkos</t>
  </si>
  <si>
    <t>Customized Note Cards</t>
  </si>
  <si>
    <t>Mechanical Pencils and Sticky Notes</t>
  </si>
  <si>
    <t>Govsgiving</t>
  </si>
  <si>
    <t>Butternut Squash, Ricotta &amp; Piz</t>
  </si>
  <si>
    <t>Origami</t>
  </si>
  <si>
    <t>CPG Origami</t>
  </si>
  <si>
    <t>Bouncing Balls</t>
  </si>
  <si>
    <t>Ribbon</t>
  </si>
  <si>
    <t>Hershey's Kisses</t>
  </si>
  <si>
    <t>Habitat III Boston Youth Consultation</t>
  </si>
  <si>
    <t>Senate Name Plates</t>
  </si>
  <si>
    <t xml:space="preserve"> Bon Chon</t>
  </si>
  <si>
    <t>Bon Chon</t>
  </si>
  <si>
    <t xml:space="preserve"> T. Anthony's</t>
  </si>
  <si>
    <t>T. Anthony's</t>
  </si>
  <si>
    <t> ESO Spring 2015 Funding</t>
  </si>
  <si>
    <t>Environmental Student Organization</t>
  </si>
  <si>
    <t>Contract for Performer</t>
  </si>
  <si>
    <t xml:space="preserve"> Audrey Schuler</t>
  </si>
  <si>
    <t xml:space="preserve"> Otto's Gift Card</t>
  </si>
  <si>
    <t>Kimberly Barzola</t>
  </si>
  <si>
    <t>2014-2015</t>
  </si>
  <si>
    <t>Shaving Cream</t>
  </si>
  <si>
    <t>Sharpies and Duct Tape</t>
  </si>
  <si>
    <t xml:space="preserve"> Craft Supplies</t>
  </si>
  <si>
    <t>Towels w/ Rush Shipping</t>
  </si>
  <si>
    <t>People Towels</t>
  </si>
  <si>
    <t>Electrician</t>
  </si>
  <si>
    <t xml:space="preserve"> Bon Me</t>
  </si>
  <si>
    <t xml:space="preserve"> Bon Me Foods LLC</t>
  </si>
  <si>
    <t>Duct Tape and Bounce House Rental</t>
  </si>
  <si>
    <t>Primetime Party Zone</t>
  </si>
  <si>
    <t>Dry Erase Markers, Reusable Cups, Sponge and Soap</t>
  </si>
  <si>
    <t>Goodwill</t>
  </si>
  <si>
    <t>Funds Transfer: BU Student Government</t>
  </si>
  <si>
    <t> Deposit from McCoy (Donation)</t>
  </si>
  <si>
    <t xml:space="preserve"> Andrew Young Cho</t>
  </si>
  <si>
    <t>Website Domain</t>
  </si>
  <si>
    <t xml:space="preserve"> Andrew Cho</t>
  </si>
  <si>
    <t>Weebly</t>
  </si>
  <si>
    <t>Orientation Next Year</t>
  </si>
  <si>
    <t>Photo booth Props</t>
  </si>
  <si>
    <t>Party City</t>
  </si>
  <si>
    <t>Walmart</t>
  </si>
  <si>
    <t>Meet and Greet</t>
  </si>
  <si>
    <t>Slate Speeches and Debate</t>
  </si>
  <si>
    <t>Sandwiches</t>
  </si>
  <si>
    <t>Union Court Purchases</t>
  </si>
  <si>
    <t>Spencer Hilton</t>
  </si>
  <si>
    <t>Speaker and training services for BU SG</t>
  </si>
  <si>
    <t>Christian Cho</t>
  </si>
  <si>
    <t>Expect More Campaign</t>
  </si>
  <si>
    <t>2 Month Subscription to Formstack</t>
  </si>
  <si>
    <t>Robbie Brussell</t>
  </si>
  <si>
    <t>Formstack</t>
  </si>
  <si>
    <t>Banner</t>
  </si>
  <si>
    <t>Vistaprint</t>
  </si>
  <si>
    <t>Twitter Adds</t>
  </si>
  <si>
    <t>Twitter</t>
  </si>
  <si>
    <t>Facebook Adds</t>
  </si>
  <si>
    <t>Funds Transfer: BU Student Elections Commission</t>
  </si>
  <si>
    <t>Kate Ryan</t>
  </si>
  <si>
    <t>Austin Kruger</t>
  </si>
  <si>
    <t>Pizzas, Mozzarella, Asiago</t>
  </si>
  <si>
    <t>Tyler Toledano</t>
  </si>
  <si>
    <t>GSU</t>
  </si>
  <si>
    <t> Cultural Competency Training</t>
  </si>
  <si>
    <t>Pizza and Coffee</t>
  </si>
  <si>
    <t>Noor Turaif</t>
  </si>
  <si>
    <t>Andrew Cho</t>
  </si>
  <si>
    <t>Food Plates</t>
  </si>
  <si>
    <t>William Horne</t>
  </si>
  <si>
    <t>Mei Mei Street Kitchen</t>
  </si>
  <si>
    <t>Chicken Plates</t>
  </si>
  <si>
    <t>Samuel J Sherman</t>
  </si>
  <si>
    <t>Lunch Entrée and Sides</t>
  </si>
  <si>
    <t>The Dining Car</t>
  </si>
  <si>
    <t>SEC Chair</t>
  </si>
  <si>
    <t>SDR</t>
  </si>
  <si>
    <t>Raiatea Lohe</t>
  </si>
  <si>
    <t>To and From Cards</t>
  </si>
  <si>
    <t>Hi-Lighters</t>
  </si>
  <si>
    <t>Office Depot, Inc.</t>
  </si>
  <si>
    <t>Lip Balm</t>
  </si>
  <si>
    <t>M&amp;M's</t>
  </si>
  <si>
    <t xml:space="preserve"> Candy Warehouse</t>
  </si>
  <si>
    <t>Sunglasses</t>
  </si>
  <si>
    <t>KOP</t>
  </si>
  <si>
    <t>Student Catering</t>
  </si>
  <si>
    <t>Truck Catering</t>
  </si>
  <si>
    <t>VP Finance</t>
  </si>
  <si>
    <t xml:space="preserve"> Sticker Giant</t>
  </si>
  <si>
    <t>Sticker Giant</t>
  </si>
  <si>
    <t>Label Makers</t>
  </si>
  <si>
    <t xml:space="preserve"> Banner</t>
  </si>
  <si>
    <t>Ring Stylus Pen Item w/ Shipping</t>
  </si>
  <si>
    <t>Standard Register</t>
  </si>
  <si>
    <t>Election Information Session 1</t>
  </si>
  <si>
    <t>Printer Ink and Labels</t>
  </si>
  <si>
    <t>Robert Brussell</t>
  </si>
  <si>
    <t>Student Government Retreat</t>
  </si>
  <si>
    <t>Uber to Staples</t>
  </si>
  <si>
    <t>Travel</t>
  </si>
  <si>
    <t>Uber</t>
  </si>
  <si>
    <t>Uber Ride</t>
  </si>
  <si>
    <t>4 Name Tags w/ Shipping</t>
  </si>
  <si>
    <t>You Do Balance Forward For Student Government</t>
  </si>
  <si>
    <t>You Do Balance Forward For SEC</t>
  </si>
  <si>
    <t>Assumption behind how much money AB gave student Government</t>
  </si>
  <si>
    <t>Account for the costs not shown in this transaction sheet</t>
  </si>
  <si>
    <t>Fenway Group</t>
  </si>
  <si>
    <t xml:space="preserve"> Fenway Group</t>
  </si>
  <si>
    <t>2019-2020</t>
  </si>
  <si>
    <t>Popcorn and cotton candy</t>
  </si>
  <si>
    <t>Donation</t>
  </si>
  <si>
    <t>West Campus Mural</t>
  </si>
  <si>
    <t>Academic AMA Alumni Panel</t>
  </si>
  <si>
    <t>WSGE Self Care Night</t>
  </si>
  <si>
    <t>RAD Class</t>
  </si>
  <si>
    <t>Careers in Sustainability Speed Dating</t>
  </si>
  <si>
    <t>External Initiative</t>
  </si>
  <si>
    <t>Funding</t>
  </si>
  <si>
    <t>Allocated to executive board given the timing of the expense</t>
  </si>
  <si>
    <t>Photographer</t>
  </si>
  <si>
    <t>4/10/19 Canes Order (Catering on the Charles)</t>
  </si>
  <si>
    <t>Senate Meeting Supplies &amp; Educational Materials</t>
  </si>
  <si>
    <t>Academic Grant Competition Fake Check</t>
  </si>
  <si>
    <t>Swipes for Boston T-Shirts and Stickers Details</t>
  </si>
  <si>
    <t>4/10/19; Catering on the Charles</t>
  </si>
  <si>
    <t>FT to National Society of Black Engineers for Grant</t>
  </si>
  <si>
    <t>Terrier Night Out</t>
  </si>
  <si>
    <t>Donation from Devin Harvey</t>
  </si>
  <si>
    <t>Recognition Center</t>
  </si>
  <si>
    <t>Transaction Date</t>
  </si>
  <si>
    <t>Name</t>
  </si>
  <si>
    <t>Recurrence</t>
  </si>
  <si>
    <t>Used to categorize the "Event" Name column</t>
  </si>
  <si>
    <t>Used to categorize the expense</t>
  </si>
  <si>
    <t>Name of Event, Initiative, or General Business</t>
  </si>
  <si>
    <t>Title</t>
  </si>
  <si>
    <t>Definition</t>
  </si>
  <si>
    <t>Comment</t>
  </si>
  <si>
    <t>Updated?</t>
  </si>
  <si>
    <t>Any expense related to the use of business service</t>
  </si>
  <si>
    <t>Weekly</t>
  </si>
  <si>
    <t>Fund transfer to BU administration</t>
  </si>
  <si>
    <t>Ready</t>
  </si>
  <si>
    <t>Yes</t>
  </si>
  <si>
    <t>Bi-weekly</t>
  </si>
  <si>
    <t>Expenses related to the consumption of food</t>
  </si>
  <si>
    <t>Monthly</t>
  </si>
  <si>
    <t>Products used and consumed to run USG administrative and operative tasks</t>
  </si>
  <si>
    <t>Semesterly</t>
  </si>
  <si>
    <t>A planned gathering for a specific occasion</t>
  </si>
  <si>
    <t>Expenses related to the purchase of products</t>
  </si>
  <si>
    <t>Annually</t>
  </si>
  <si>
    <r>
      <t xml:space="preserve">Will be turned into </t>
    </r>
    <r>
      <rPr>
        <i/>
        <sz val="11"/>
        <color theme="1"/>
        <rFont val="Calibri"/>
        <family val="2"/>
        <scheme val="minor"/>
      </rPr>
      <t>Funding</t>
    </r>
  </si>
  <si>
    <t>An act or strategy intended to directly improve internal operations and indirectly enrich BU's community</t>
  </si>
  <si>
    <t>An or strategy intended to directly enrich BU's community</t>
  </si>
  <si>
    <t>Movement of funds from USG to another student organization</t>
  </si>
  <si>
    <r>
      <t xml:space="preserve">Will be turned into </t>
    </r>
    <r>
      <rPr>
        <i/>
        <sz val="11"/>
        <color theme="1"/>
        <rFont val="Calibri"/>
        <family val="2"/>
        <scheme val="minor"/>
      </rPr>
      <t>Transfer</t>
    </r>
  </si>
  <si>
    <t>Movement of funds from another organization to USG</t>
  </si>
  <si>
    <t>Transfer</t>
  </si>
  <si>
    <t>Movement of funds between USG and another student org</t>
  </si>
  <si>
    <t>Additional SAO, individual, or business donations</t>
  </si>
  <si>
    <t>Nametags for USG Executive Branch</t>
  </si>
  <si>
    <t>USG Office Improvements</t>
  </si>
  <si>
    <t>End of Year Celebration Supplies</t>
  </si>
  <si>
    <t>BU Gov Donations April 1-15, 2019, JE 1004054625</t>
  </si>
  <si>
    <t>Gift Cards to be given away at SPLASH. 20x $10 Starbucks gift cards, 20x $10 Amazon gift gards</t>
  </si>
  <si>
    <t>Splash</t>
  </si>
  <si>
    <t>Payment</t>
  </si>
  <si>
    <t>Tutoring in The Dorms</t>
  </si>
  <si>
    <t>Senate Training: Cultural Competency Training</t>
  </si>
  <si>
    <t>Orientation</t>
  </si>
  <si>
    <t>Pie the President</t>
  </si>
  <si>
    <t>FY15 Year End Sweep</t>
  </si>
  <si>
    <t>FY16 Allocation</t>
  </si>
  <si>
    <t>Senate Training</t>
  </si>
  <si>
    <t>Unplugged-BU Dorm Energy Challenge</t>
  </si>
  <si>
    <t>Gov Holiday Party</t>
  </si>
  <si>
    <t>Cabinet Training</t>
  </si>
  <si>
    <t>Valentine's Day Thank You Cards Candy</t>
  </si>
  <si>
    <t>The Haze</t>
  </si>
  <si>
    <t>Commonwealth Tenant Consultants General Meeting</t>
  </si>
  <si>
    <t>Women's Political Review</t>
  </si>
  <si>
    <t>Academic Climate Survey</t>
  </si>
  <si>
    <t>Earth Day Festival</t>
  </si>
  <si>
    <t>NaturexBU Instagram Contest Prizes</t>
  </si>
  <si>
    <t>Student Government Banquet</t>
  </si>
  <si>
    <t>Spring Fling Brownies</t>
  </si>
  <si>
    <t>FYE End of Year Sweep 2016</t>
  </si>
  <si>
    <t>Student Union 2016-17</t>
  </si>
  <si>
    <t>Off-Leash-BUNITED</t>
  </si>
  <si>
    <t>SGA Hot Chocolate &amp; Cookies</t>
  </si>
  <si>
    <t>Social Justice Teach-In</t>
  </si>
  <si>
    <t>Weeks of Welcome</t>
  </si>
  <si>
    <t>Student Government Donations</t>
  </si>
  <si>
    <t>BU Student Government Elections- Meet and Greet</t>
  </si>
  <si>
    <t>Suicide Prevention Week</t>
  </si>
  <si>
    <t>Slate Night Late Night</t>
  </si>
  <si>
    <t>Student Government Elections Dinner</t>
  </si>
  <si>
    <t>End of the Year Banquet</t>
  </si>
  <si>
    <t>Last Day of Classes BBQ</t>
  </si>
  <si>
    <t>Student Government Ceremony</t>
  </si>
  <si>
    <t>Conference Registration</t>
  </si>
  <si>
    <t>2017 FYE CSF SWEEP</t>
  </si>
  <si>
    <t>Student Union 2017-18 CSF Allocation</t>
  </si>
  <si>
    <t>Off Campus Council 2017-18 CSF Allocation</t>
  </si>
  <si>
    <t>Student Elections Commission 2017-18 CSF Allocation</t>
  </si>
  <si>
    <t>Hazing Prevention Webinar</t>
  </si>
  <si>
    <t>Insomnia Cookies Orientation</t>
  </si>
  <si>
    <t>16,000 Strong F.R.I.E.S. of Consent</t>
  </si>
  <si>
    <t>Mental Health X Midnight Breakfast</t>
  </si>
  <si>
    <t>Laundry Room Signage</t>
  </si>
  <si>
    <t>Stu Gov Info Session</t>
  </si>
  <si>
    <t>Mental Health Panel</t>
  </si>
  <si>
    <t>Jane Goodall Documentary Screening</t>
  </si>
  <si>
    <t>Water Taste Test</t>
  </si>
  <si>
    <t>Out of Darkness Walk</t>
  </si>
  <si>
    <t>Funds Transfer: BU Student Government Party Spring 2018</t>
  </si>
  <si>
    <t>BU Student Government Party Spring 2018</t>
  </si>
  <si>
    <t>Lacrosse BBQ</t>
  </si>
  <si>
    <t>Student Elections Meet and Greet</t>
  </si>
  <si>
    <t>2017-2018 Academic Year End Allocation Sweep</t>
  </si>
  <si>
    <t>Re-opening of Student Government Office</t>
  </si>
  <si>
    <t>Student Elections Comission 2018-19 CSF Allocation</t>
  </si>
  <si>
    <t>WSGE Thanksgiving Dinner</t>
  </si>
  <si>
    <t>Splash 2.0</t>
  </si>
  <si>
    <t>Marsh Chapel Staffers</t>
  </si>
  <si>
    <t>Halloween Movie Night</t>
  </si>
  <si>
    <t>WSGE Bingo Night</t>
  </si>
  <si>
    <t>Donation from Meneses</t>
  </si>
  <si>
    <t>Student Government Town Hall</t>
  </si>
  <si>
    <t>Social Advocacy Wellness Challenge</t>
  </si>
  <si>
    <t>WSGE RomCom Movie Night</t>
  </si>
  <si>
    <t>Minority Mental Health Peer Panel</t>
  </si>
  <si>
    <t>International Night</t>
  </si>
  <si>
    <t>EmpowerBU Campaign Launch Party</t>
  </si>
  <si>
    <t>Denim Day</t>
  </si>
  <si>
    <t>Spirit Night</t>
  </si>
  <si>
    <t>Judicial Commission EOY Recognition Awards</t>
  </si>
  <si>
    <t>Slate Announcement Dinner</t>
  </si>
  <si>
    <t>BU Student Government, Dept. of Environmental Affairs Earth Week Career in Sustainability Networking Event - Attending Professionals Gift (Mugs) P-Card (R)</t>
  </si>
  <si>
    <t>FT from Student Elections Commission for SEC Expenses</t>
  </si>
  <si>
    <t>BU Student Government Department of Environmental Affairs - Catering for Careers in Sustainability Speed Dating</t>
  </si>
  <si>
    <t>Student Government Town Hall 4/16/2019</t>
  </si>
  <si>
    <t>Reimbursements for Hafzat Akanni</t>
  </si>
  <si>
    <t>BU Student Government Department of Environmental Affairs - Earth Day Table Supplies</t>
  </si>
  <si>
    <t>End of Year Celebration</t>
  </si>
  <si>
    <t>T-shirts for 16,000 Strong SC</t>
  </si>
  <si>
    <t>Self-Care Night</t>
  </si>
  <si>
    <t xml:space="preserve">Academic AMA </t>
  </si>
  <si>
    <t>Cupcake Giveaway</t>
  </si>
  <si>
    <t>Food for End of The Year</t>
  </si>
  <si>
    <t>End of the Year Celebration Supplies</t>
  </si>
  <si>
    <t>End of the Year Decor</t>
  </si>
  <si>
    <t>End of the Year Award Food</t>
  </si>
  <si>
    <t>End of the Year Decor (Awards Paper and Holders)</t>
  </si>
  <si>
    <t>End of the Year</t>
  </si>
  <si>
    <t>Decorations for End of Year Celebration on May 1st</t>
  </si>
  <si>
    <t>International Night 3/20/2019 Catering ISR</t>
  </si>
  <si>
    <t>Spirit Night Catering 4/2/2019</t>
  </si>
  <si>
    <t>Spring Concert Catering 4/5/2019</t>
  </si>
  <si>
    <t>End of Year Giveaway 5/1/2019</t>
  </si>
  <si>
    <t>National Gift Card</t>
  </si>
  <si>
    <t>Status</t>
  </si>
  <si>
    <t>Department</t>
  </si>
  <si>
    <t>Manager(s)</t>
  </si>
  <si>
    <t>Communications</t>
  </si>
  <si>
    <t xml:space="preserve">Recruitment </t>
  </si>
  <si>
    <t>Ethan Wong</t>
  </si>
  <si>
    <t>Lia Valdez &amp; Archelle Thelemaque</t>
  </si>
  <si>
    <t>Denise Hagen</t>
  </si>
  <si>
    <t>Michelle Njoroge</t>
  </si>
  <si>
    <t>Logan Broedner</t>
  </si>
  <si>
    <t>Collin McCormick</t>
  </si>
  <si>
    <t>Karla Leon</t>
  </si>
  <si>
    <t>Savannah Majarwitz &amp; Dania Haj-Darwish</t>
  </si>
  <si>
    <t>Ellery Robinson</t>
  </si>
  <si>
    <t>Vanessa Rodriguez &amp; Daniel Daponte &amp; Minji Kwak</t>
  </si>
  <si>
    <t>Lukas Flores</t>
  </si>
  <si>
    <t>Jessica Zheng</t>
  </si>
  <si>
    <t>Neha Iyer</t>
  </si>
  <si>
    <t>Email</t>
  </si>
  <si>
    <t>Augustine Jimenez-Ramirez</t>
  </si>
  <si>
    <t>Chicken and Rice Guys LLC</t>
  </si>
  <si>
    <t>Sakida Candy</t>
  </si>
  <si>
    <t>Row Labels</t>
  </si>
  <si>
    <t>(blank)</t>
  </si>
  <si>
    <t>Grand Total</t>
  </si>
  <si>
    <t>Column Labels</t>
  </si>
  <si>
    <t>American Student Government Association Conference</t>
  </si>
  <si>
    <t>Student Government Alumni Reception</t>
  </si>
  <si>
    <t>Reimbursement for Logan Broedner</t>
  </si>
  <si>
    <t>Learning &amp; Event Technology Services</t>
  </si>
  <si>
    <t>Logan's mailing expenses</t>
  </si>
  <si>
    <t>Email core campaign subscription</t>
  </si>
  <si>
    <t>6.25 lbs Assorted candy box</t>
  </si>
  <si>
    <t>10x Drinking water quality test kits</t>
  </si>
  <si>
    <t>1x Sympathy card assortment, 2x chocolate gifts, 2x tea bag assortment</t>
  </si>
  <si>
    <t>Required IT support, late fee</t>
  </si>
  <si>
    <t>Fund Cover</t>
  </si>
  <si>
    <t>Water Quality Act</t>
  </si>
  <si>
    <t>Off Campus Council CSF</t>
  </si>
  <si>
    <t>Student Government CSF</t>
  </si>
  <si>
    <t>Temporary</t>
  </si>
  <si>
    <t>Count of Vendor</t>
  </si>
  <si>
    <t>BU Barnes &amp; Noble</t>
  </si>
  <si>
    <t>Environmental Student Organizationanization</t>
  </si>
  <si>
    <t>Raising Cane's and Panera Bread</t>
  </si>
  <si>
    <t>Gift Card Panera Bread</t>
  </si>
  <si>
    <t>Jess Zheng</t>
  </si>
  <si>
    <t>Hafzat Akanni</t>
  </si>
  <si>
    <t>General Supplies</t>
  </si>
  <si>
    <t>FEAST</t>
  </si>
  <si>
    <t>GoDaddy</t>
  </si>
  <si>
    <t>busgov.org 2 year domain renewal</t>
  </si>
  <si>
    <t>Website Business Subscription</t>
  </si>
  <si>
    <t>Rep. Ayanna Presley Mailings</t>
  </si>
  <si>
    <t>Budgeted</t>
  </si>
  <si>
    <t>Spent</t>
  </si>
  <si>
    <t>Oct</t>
  </si>
  <si>
    <t>Nov</t>
  </si>
  <si>
    <t>Dec</t>
  </si>
  <si>
    <t>Jan</t>
  </si>
  <si>
    <t>Feb</t>
  </si>
  <si>
    <t>Mar</t>
  </si>
  <si>
    <t>Apr</t>
  </si>
  <si>
    <t>May</t>
  </si>
  <si>
    <t>Jun</t>
  </si>
  <si>
    <t>Aug</t>
  </si>
  <si>
    <t>Sep</t>
  </si>
  <si>
    <t>Jul</t>
  </si>
  <si>
    <t xml:space="preserve">Student Government Training </t>
  </si>
  <si>
    <t>1x Dozen cookies, 1x Box of coffee</t>
  </si>
  <si>
    <t>1x Wrap platter, 1x Penne pasta, 1x Chicken broccoli, 2x Ceasar Salad, 3x Dozen cookies, 10x 2L Bottles, 4x Gallon iced water</t>
  </si>
  <si>
    <t>1x Tortilla chips &amp; salsa, 1x 2L Bottle lemonade, 1x 1L Soda</t>
  </si>
  <si>
    <t>1x Dozen cookies, 1x Dozen brownie square</t>
  </si>
  <si>
    <t>1x Dozen cookies, 1x Dozen brownie squares, 1x Box of coffee</t>
  </si>
  <si>
    <t>Condiser merging with Transfer in, as we cannot keep funds</t>
  </si>
  <si>
    <t>How do we measure the success of a business/initiative?</t>
  </si>
  <si>
    <t>(Multiple Items)</t>
  </si>
  <si>
    <t>349 Flyers</t>
  </si>
  <si>
    <t>Pending</t>
  </si>
  <si>
    <t>1x Tortilla chips &amp; salsa, 2x Dozen cookies, 2x 1L Soda</t>
  </si>
  <si>
    <t>25x Thanksgiving buffet</t>
  </si>
  <si>
    <t>Next Day Flyers</t>
  </si>
  <si>
    <t>1000x 2"x2" Paper</t>
  </si>
  <si>
    <t>1000x Stickers</t>
  </si>
  <si>
    <t>Remaining</t>
  </si>
  <si>
    <t>Tbd</t>
  </si>
  <si>
    <t>Check Check Date</t>
  </si>
  <si>
    <t>Total</t>
  </si>
  <si>
    <t>Boston University Student Government</t>
  </si>
  <si>
    <t>2019-2020 Budgets and Expenses</t>
  </si>
  <si>
    <t>Sum of Absolute Value Amount</t>
  </si>
  <si>
    <t>Clothing Swap</t>
  </si>
  <si>
    <t>Allocated</t>
  </si>
  <si>
    <t>349x Flyers</t>
  </si>
  <si>
    <t>WSGE</t>
  </si>
  <si>
    <t>Delta Sigma Pi for Music in Business</t>
  </si>
  <si>
    <t>BUSG Executive Board Elections</t>
  </si>
  <si>
    <t>Environmental Student Organizationanization Event</t>
  </si>
  <si>
    <t>CAS Student Government Formal</t>
  </si>
  <si>
    <t>ENG Student Government Event</t>
  </si>
  <si>
    <t>Executive Board Initiative</t>
  </si>
  <si>
    <t>Global Development Community at BU Event</t>
  </si>
  <si>
    <t>African Students Organization - For Alafiya</t>
  </si>
  <si>
    <t>Executive Board Special Initiative</t>
  </si>
  <si>
    <t>Branch leadership business cards</t>
  </si>
  <si>
    <t>Artcraft Company</t>
  </si>
  <si>
    <t>4x JBL speakers</t>
  </si>
  <si>
    <t>BUSG Retreat</t>
  </si>
  <si>
    <t>Check that we weren;t double charged</t>
  </si>
  <si>
    <t>63x Name tags</t>
  </si>
  <si>
    <t>300x Pens, 200x Phone wallets, 150x Fanny packs, 1x Roll of stickers, 250x Lip balm</t>
  </si>
  <si>
    <t>Remove lip balm</t>
  </si>
  <si>
    <t>100x BUSG sweaters</t>
  </si>
  <si>
    <t>150x BUSG notebooks</t>
  </si>
  <si>
    <t>Compliments on Campus</t>
  </si>
  <si>
    <t>Wellness Challenge</t>
  </si>
  <si>
    <t>1x Oil diffuser, 1x 3 Essential oils set</t>
  </si>
  <si>
    <t>1x 5 colors 1,100 note cards</t>
  </si>
  <si>
    <t>ID</t>
  </si>
  <si>
    <t>Def</t>
  </si>
  <si>
    <t>Order has been submitted, cost is an estimated and will be updated once SAO approves the transaction</t>
  </si>
  <si>
    <t>SAO approved order and cost is final</t>
  </si>
  <si>
    <t>Complete</t>
  </si>
  <si>
    <t>Payable</t>
  </si>
  <si>
    <t>Money that will be charged at the end of the acadmic year/semester(?)  Typiaclly reserved for Catering in the Charles and Fenway print</t>
  </si>
  <si>
    <t>2x Name tag stickers, 1x Jenga, 1x Playing cards, 3x wii controlers, 1x 4 sharpies</t>
  </si>
  <si>
    <t>2x 100 Face masks pack</t>
  </si>
  <si>
    <t>A transaction that we expect the be returned the funds for, and will be deleted once it does</t>
  </si>
  <si>
    <t>Date the transaction was approved, or of the event (?)</t>
  </si>
  <si>
    <t>Eboard responsible for the cost</t>
  </si>
  <si>
    <t>Identification number for the transaction, useful in comparing with the transaction list online</t>
  </si>
  <si>
    <t>1x 36 Command strip pack</t>
  </si>
  <si>
    <t>1x 48 Pack - AA Batteries, 1x Twister Ultimate, 1x Elite Outdoor Games, 4x JBL Speakers, 1x 40 Pack Cones</t>
  </si>
  <si>
    <t>TNO expenses were bulk ordered, but cover 6 TNO events</t>
  </si>
  <si>
    <t>Terrier Night Out &amp; Splash</t>
  </si>
  <si>
    <t>Welcome!</t>
  </si>
  <si>
    <t>Transactions</t>
  </si>
  <si>
    <t>Cash outflow</t>
  </si>
  <si>
    <t>Cash inflow</t>
  </si>
  <si>
    <t>359x Flyers</t>
  </si>
  <si>
    <t>Namecheap</t>
  </si>
  <si>
    <t>2 year feastbu.org domain subscription</t>
  </si>
  <si>
    <t>24x Custom tshirts</t>
  </si>
  <si>
    <t>Difference between internal initiative and marketing</t>
  </si>
  <si>
    <t>Should inventory be its own category? How does it relate to general business</t>
  </si>
  <si>
    <t>Financial Dashoboard</t>
  </si>
  <si>
    <t>Note</t>
  </si>
  <si>
    <t>Interactive dashboard to review BUSG past expenses</t>
  </si>
  <si>
    <t>Exhaustive list of BUSG's past transactions for the last 5 years</t>
  </si>
  <si>
    <t>Key</t>
  </si>
  <si>
    <t>Guide to understand the terminology of the BUSG Transaction Analysis</t>
  </si>
  <si>
    <t>Other</t>
  </si>
  <si>
    <t>Ready to view, but will still be updated over time</t>
  </si>
  <si>
    <t>In The Works</t>
  </si>
  <si>
    <t>Excel sheets that the financial dashboard is reliant on, might be kept as they are, but have potential for improvement. If you venture into them and break the spreadsheet, you can always undo or redownload the file</t>
  </si>
  <si>
    <t>Not Ready</t>
  </si>
  <si>
    <t>Additional analysis that is not currently displayed on the Financial Dashboard. Not a current priority, but will be elaborated on at a later date</t>
  </si>
  <si>
    <t>General business purchases are available for all BUSG departments to use</t>
  </si>
  <si>
    <t>1x 40"x100' Teal banquet roll, 1x 240 Teal paper plates, 1x 240 Teal paper cups, 1x 288 Teal plastic silverware, 1x 12 Pcs plastic ring toss game, 1x 9"x12" Assorted construction paper, 1x Yard of teal fabric, 1x 30"x150' White poster paper</t>
  </si>
  <si>
    <t>Women's Hockey Tailgate</t>
  </si>
  <si>
    <t>Earth Week Challenge</t>
  </si>
  <si>
    <t>2020-2021</t>
  </si>
  <si>
    <t>website domain</t>
  </si>
  <si>
    <t>Wix.com</t>
  </si>
  <si>
    <t>virtual clickers to be used in Senate</t>
  </si>
  <si>
    <t>ensure payment goes through</t>
  </si>
  <si>
    <t xml:space="preserve">Payment </t>
  </si>
  <si>
    <t>Continuing Conversations on Allyship: Monae Roberts</t>
  </si>
  <si>
    <t>speaker Monae Roberts</t>
  </si>
  <si>
    <t>BusinessService</t>
  </si>
  <si>
    <t>stugov embroidered merch</t>
  </si>
  <si>
    <t>virtual escape room retreat</t>
  </si>
  <si>
    <t>The Escape Game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</si>
</sst>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8" formatCode="&quot;$&quot;#,##0.00_);[Red]\(&quot;$&quot;#,##0.00\)"/>
    <numFmt numFmtId="164" formatCode=";;;"/>
    <numFmt numFmtId="165" formatCode="0.0%"/>
  </numFmts>
  <fonts count="7" x14ac:knownFonts="1">
    <font>
      <sz val="11"/>
      <color theme="1"/>
      <name val="Calibri"/>
      <family val="2"/>
      <scheme val="minor"/>
    </font>
    <font>
      <b/>
      <sz val="11"/>
      <color theme="1"/>
      <name val="Calibri"/>
      <family val="2"/>
      <scheme val="minor"/>
    </font>
    <font>
      <i/>
      <sz val="11"/>
      <color theme="1"/>
      <name val="Calibri"/>
      <family val="2"/>
      <scheme val="minor"/>
    </font>
    <font>
      <b/>
      <sz val="11"/>
      <color theme="0"/>
      <name val="Calibri"/>
      <family val="2"/>
      <scheme val="minor"/>
    </font>
    <font>
      <sz val="11"/>
      <color theme="0"/>
      <name val="Calibri"/>
      <family val="2"/>
      <scheme val="minor"/>
    </font>
    <font>
      <b/>
      <sz val="24"/>
      <color theme="0"/>
      <name val="Calibri"/>
      <family val="2"/>
      <scheme val="minor"/>
    </font>
    <font>
      <u/>
      <sz val="11"/>
      <color theme="10"/>
      <name val="Calibri"/>
      <family val="2"/>
      <scheme val="minor"/>
    </font>
  </fonts>
  <fills count="6">
    <fill>
      <patternFill patternType="none"/>
    </fill>
    <fill>
      <patternFill patternType="gray125"/>
    </fill>
    <fill>
      <patternFill patternType="solid">
        <fgColor rgb="FFFF0000"/>
        <bgColor indexed="64"/>
      </patternFill>
    </fill>
    <fill>
      <patternFill patternType="solid">
        <fgColor rgb="FFC00000"/>
        <bgColor indexed="64"/>
      </patternFill>
    </fill>
    <fill>
      <patternFill patternType="solid">
        <fgColor rgb="FFFFFF00"/>
        <bgColor indexed="64"/>
      </patternFill>
    </fill>
    <fill>
      <patternFill patternType="solid">
        <fgColor rgb="FF00B050"/>
        <bgColor indexed="64"/>
      </patternFill>
    </fill>
  </fills>
  <borders count="2">
    <border>
      <left/>
      <right/>
      <top/>
      <bottom/>
      <diagonal/>
    </border>
    <border>
      <left/>
      <right/>
      <top/>
      <bottom style="medium">
        <color indexed="64"/>
      </bottom>
      <diagonal/>
    </border>
  </borders>
  <cellStyleXfs count="2">
    <xf numFmtId="0" fontId="0" fillId="0" borderId="0"/>
    <xf numFmtId="0" fontId="6" fillId="0" borderId="0" applyNumberFormat="0" applyFill="0" applyBorder="0" applyAlignment="0" applyProtection="0"/>
  </cellStyleXfs>
  <cellXfs count="38">
    <xf numFmtId="0" fontId="0" fillId="0" borderId="0" xfId="0"/>
    <xf numFmtId="15" fontId="0" fillId="0" borderId="0" xfId="0" applyNumberFormat="1"/>
    <xf numFmtId="8" fontId="0" fillId="0" borderId="0" xfId="0" applyNumberFormat="1"/>
    <xf numFmtId="0" fontId="0" fillId="0" borderId="1" xfId="0" applyBorder="1"/>
    <xf numFmtId="15" fontId="0" fillId="0" borderId="1" xfId="0" applyNumberFormat="1" applyBorder="1"/>
    <xf numFmtId="8" fontId="0" fillId="0" borderId="1" xfId="0" applyNumberFormat="1" applyBorder="1"/>
    <xf numFmtId="0" fontId="0" fillId="0" borderId="0" xfId="0" applyFill="1"/>
    <xf numFmtId="15" fontId="0" fillId="0" borderId="0" xfId="0" applyNumberFormat="1" applyFill="1"/>
    <xf numFmtId="8" fontId="0" fillId="0" borderId="0" xfId="0" applyNumberFormat="1" applyFill="1"/>
    <xf numFmtId="0" fontId="1" fillId="0" borderId="0" xfId="0" applyFont="1" applyAlignment="1">
      <alignment horizontal="left" vertical="top"/>
    </xf>
    <xf numFmtId="0" fontId="0" fillId="0" borderId="0" xfId="0" applyAlignment="1">
      <alignment horizontal="left" vertical="top"/>
    </xf>
    <xf numFmtId="0" fontId="1" fillId="0" borderId="0" xfId="0" applyFont="1" applyAlignment="1">
      <alignment horizontal="left" vertical="top" wrapText="1"/>
    </xf>
    <xf numFmtId="0" fontId="0" fillId="0" borderId="0" xfId="0" applyAlignment="1">
      <alignment horizontal="left" vertical="top" wrapText="1"/>
    </xf>
    <xf numFmtId="0" fontId="0" fillId="0" borderId="0" xfId="0" applyFill="1" applyBorder="1"/>
    <xf numFmtId="0" fontId="0" fillId="0" borderId="1" xfId="0" applyFill="1" applyBorder="1"/>
    <xf numFmtId="0" fontId="0" fillId="0" borderId="0" xfId="0" pivotButton="1"/>
    <xf numFmtId="0" fontId="0" fillId="0" borderId="0" xfId="0" applyBorder="1"/>
    <xf numFmtId="15" fontId="0" fillId="0" borderId="0" xfId="0" applyNumberFormat="1" applyBorder="1"/>
    <xf numFmtId="8" fontId="0" fillId="0" borderId="0" xfId="0" applyNumberFormat="1" applyBorder="1"/>
    <xf numFmtId="0" fontId="0" fillId="0" borderId="0" xfId="0" applyNumberFormat="1"/>
    <xf numFmtId="0" fontId="0" fillId="0" borderId="0" xfId="0" applyAlignment="1">
      <alignment horizontal="left"/>
    </xf>
    <xf numFmtId="0" fontId="1" fillId="0" borderId="0" xfId="0" applyFont="1"/>
    <xf numFmtId="8" fontId="1" fillId="0" borderId="0" xfId="0" applyNumberFormat="1" applyFont="1"/>
    <xf numFmtId="8" fontId="0" fillId="0" borderId="0" xfId="0" pivotButton="1" applyNumberFormat="1"/>
    <xf numFmtId="8" fontId="0" fillId="0" borderId="0" xfId="0" applyNumberFormat="1" applyAlignment="1">
      <alignment horizontal="left"/>
    </xf>
    <xf numFmtId="9" fontId="0" fillId="0" borderId="0" xfId="0" applyNumberFormat="1"/>
    <xf numFmtId="164" fontId="4" fillId="0" borderId="0" xfId="0" applyNumberFormat="1" applyFont="1" applyAlignment="1">
      <alignment horizontal="center"/>
    </xf>
    <xf numFmtId="164" fontId="3" fillId="0" borderId="0" xfId="0" applyNumberFormat="1" applyFont="1" applyAlignment="1">
      <alignment horizontal="center"/>
    </xf>
    <xf numFmtId="0" fontId="3" fillId="0" borderId="0" xfId="0" applyFont="1"/>
    <xf numFmtId="15" fontId="0" fillId="0" borderId="0" xfId="0" applyNumberFormat="1" applyAlignment="1">
      <alignment horizontal="left"/>
    </xf>
    <xf numFmtId="165" fontId="0" fillId="0" borderId="0" xfId="0" applyNumberFormat="1"/>
    <xf numFmtId="14" fontId="0" fillId="0" borderId="0" xfId="0" applyNumberFormat="1"/>
    <xf numFmtId="0" fontId="0" fillId="0" borderId="0" xfId="0" applyAlignment="1">
      <alignment wrapText="1"/>
    </xf>
    <xf numFmtId="0" fontId="5" fillId="3" borderId="0" xfId="0" applyFont="1" applyFill="1"/>
    <xf numFmtId="0" fontId="6" fillId="0" borderId="0" xfId="1"/>
    <xf numFmtId="0" fontId="1" fillId="5" borderId="0" xfId="0" applyFont="1" applyFill="1"/>
    <xf numFmtId="0" fontId="1" fillId="4" borderId="0" xfId="0" applyFont="1" applyFill="1"/>
    <xf numFmtId="0" fontId="1" fillId="2" borderId="0" xfId="0" applyFont="1" applyFill="1"/>
  </cellXfs>
  <cellStyles count="2">
    <cellStyle name="Hyperlink" xfId="1" builtinId="8"/>
    <cellStyle name="Normal" xfId="0" builtinId="0"/>
  </cellStyles>
  <dxfs count="16">
    <dxf>
      <numFmt numFmtId="12" formatCode="&quot;$&quot;#,##0.00_);[Red]\(&quot;$&quot;#,##0.00\)"/>
    </dxf>
    <dxf>
      <numFmt numFmtId="12" formatCode="&quot;$&quot;#,##0.00_);[Red]\(&quot;$&quot;#,##0.00\)"/>
    </dxf>
    <dxf>
      <numFmt numFmtId="12" formatCode="&quot;$&quot;#,##0.00_);[Red]\(&quot;$&quot;#,##0.00\)"/>
    </dxf>
    <dxf>
      <numFmt numFmtId="12" formatCode="&quot;$&quot;#,##0.00_);[Red]\(&quot;$&quot;#,##0.00\)"/>
    </dxf>
    <dxf>
      <numFmt numFmtId="12" formatCode="&quot;$&quot;#,##0.00_);[Red]\(&quot;$&quot;#,##0.00\)"/>
    </dxf>
    <dxf>
      <numFmt numFmtId="12" formatCode="&quot;$&quot;#,##0.00_);[Red]\(&quot;$&quot;#,##0.00\)"/>
    </dxf>
    <dxf>
      <numFmt numFmtId="12" formatCode="&quot;$&quot;#,##0.00_);[Red]\(&quot;$&quot;#,##0.00\)"/>
    </dxf>
    <dxf>
      <numFmt numFmtId="12" formatCode="&quot;$&quot;#,##0.00_);[Red]\(&quot;$&quot;#,##0.00\)"/>
    </dxf>
    <dxf>
      <numFmt numFmtId="12" formatCode="&quot;$&quot;#,##0.00_);[Red]\(&quot;$&quot;#,##0.00\)"/>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double">
          <color rgb="FF000000"/>
        </top>
      </border>
    </dxf>
    <dxf>
      <font>
        <b/>
        <color rgb="FFFFFFFF"/>
      </font>
      <fill>
        <patternFill patternType="solid">
          <fgColor rgb="FF000000"/>
          <bgColor rgb="FF000000"/>
        </patternFill>
      </fill>
    </dxf>
    <dxf>
      <font>
        <color rgb="FF000000"/>
      </font>
      <border>
        <left style="thin">
          <color rgb="FF000000"/>
        </left>
        <right style="thin">
          <color rgb="FF000000"/>
        </right>
        <top style="thin">
          <color rgb="FF000000"/>
        </top>
        <bottom style="thin">
          <color rgb="FF000000"/>
        </bottom>
        <horizontal style="thin">
          <color rgb="FF000000"/>
        </horizontal>
      </border>
    </dxf>
  </dxfs>
  <tableStyles count="1" defaultTableStyle="TableStyleMedium2" defaultPivotStyle="PivotStyleLight16">
    <tableStyle name="TableStyleMedium1 2" pivot="0" count="7" xr9:uid="{9D4A3EE4-CC02-4073-9F09-B0066CE8F53D}">
      <tableStyleElement type="wholeTable" dxfId="15"/>
      <tableStyleElement type="headerRow" dxfId="14"/>
      <tableStyleElement type="totalRow" dxfId="13"/>
      <tableStyleElement type="firstColumn" dxfId="12"/>
      <tableStyleElement type="lastColumn" dxfId="11"/>
      <tableStyleElement type="firstRowStripe" dxfId="10"/>
      <tableStyleElement type="firstColumnStripe" dxfId="9"/>
    </tableStyle>
  </tableStyles>
  <colors>
    <mruColors>
      <color rgb="FF996633"/>
      <color rgb="FFFF8585"/>
      <color rgb="FFFF5D5D"/>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07/relationships/slicerCache" Target="slicerCaches/slicerCache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07/relationships/slicerCache" Target="slicerCaches/slicerCache1.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microsoft.com/office/2007/relationships/slicerCache" Target="slicerCaches/slicerCache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[BUSG Transaction Analysis.xlsx]Cost Center Analysis!CostCenterAnalysis-Pie-Pivot</c:name>
    <c:fmtId val="10"/>
  </c:pivotSource>
  <c:chart>
    <c:autoTitleDeleted val="1"/>
    <c:pivotFmts>
      <c:pivotFmt>
        <c:idx val="0"/>
        <c:spPr>
          <a:solidFill>
            <a:schemeClr val="accent1"/>
          </a:solidFill>
          <a:ln w="19050">
            <a:solidFill>
              <a:schemeClr val="lt1"/>
            </a:solid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1"/>
        <c:spPr>
          <a:solidFill>
            <a:schemeClr val="accent1"/>
          </a:solidFill>
          <a:ln w="19050">
            <a:solidFill>
              <a:schemeClr val="lt1"/>
            </a:solid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
        <c:idx val="8"/>
        <c:spPr>
          <a:solidFill>
            <a:schemeClr val="accent1"/>
          </a:solidFill>
          <a:ln w="19050">
            <a:solidFill>
              <a:schemeClr val="lt1"/>
            </a:solidFill>
          </a:ln>
          <a:effectLst/>
        </c:spPr>
      </c:pivotFmt>
      <c:pivotFmt>
        <c:idx val="9"/>
        <c:spPr>
          <a:solidFill>
            <a:schemeClr val="accent1"/>
          </a:solidFill>
          <a:ln w="19050">
            <a:solidFill>
              <a:schemeClr val="lt1"/>
            </a:solidFill>
          </a:ln>
          <a:effectLst/>
        </c:spPr>
      </c:pivotFmt>
      <c:pivotFmt>
        <c:idx val="10"/>
        <c:spPr>
          <a:solidFill>
            <a:schemeClr val="accent1"/>
          </a:solidFill>
          <a:ln w="19050">
            <a:solidFill>
              <a:schemeClr val="lt1"/>
            </a:solidFill>
          </a:ln>
          <a:effectLst/>
        </c:spPr>
      </c:pivotFmt>
      <c:pivotFmt>
        <c:idx val="11"/>
        <c:spPr>
          <a:solidFill>
            <a:schemeClr val="accent1"/>
          </a:solidFill>
          <a:ln w="19050">
            <a:solidFill>
              <a:schemeClr val="lt1"/>
            </a:solidFill>
          </a:ln>
          <a:effectLst/>
        </c:spPr>
      </c:pivotFmt>
      <c:pivotFmt>
        <c:idx val="12"/>
        <c:spPr>
          <a:solidFill>
            <a:schemeClr val="accent1"/>
          </a:solidFill>
          <a:ln w="19050">
            <a:solidFill>
              <a:schemeClr val="lt1"/>
            </a:solidFill>
          </a:ln>
          <a:effectLst/>
        </c:spPr>
      </c:pivotFmt>
      <c:pivotFmt>
        <c:idx val="13"/>
        <c:spPr>
          <a:solidFill>
            <a:schemeClr val="accent1"/>
          </a:solidFill>
          <a:ln w="19050">
            <a:solidFill>
              <a:schemeClr val="lt1"/>
            </a:solid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14"/>
        <c:spPr>
          <a:solidFill>
            <a:schemeClr val="accent1"/>
          </a:solidFill>
          <a:ln w="19050">
            <a:solidFill>
              <a:schemeClr val="lt1"/>
            </a:solidFill>
          </a:ln>
          <a:effectLst/>
        </c:spPr>
      </c:pivotFmt>
      <c:pivotFmt>
        <c:idx val="15"/>
        <c:spPr>
          <a:solidFill>
            <a:schemeClr val="accent1"/>
          </a:solidFill>
          <a:ln w="19050">
            <a:solidFill>
              <a:schemeClr val="lt1"/>
            </a:solidFill>
          </a:ln>
          <a:effectLst/>
        </c:spPr>
      </c:pivotFmt>
      <c:pivotFmt>
        <c:idx val="16"/>
        <c:spPr>
          <a:solidFill>
            <a:schemeClr val="accent1"/>
          </a:solidFill>
          <a:ln w="19050">
            <a:solidFill>
              <a:schemeClr val="lt1"/>
            </a:solidFill>
          </a:ln>
          <a:effectLst/>
        </c:spPr>
      </c:pivotFmt>
      <c:pivotFmt>
        <c:idx val="17"/>
        <c:spPr>
          <a:solidFill>
            <a:schemeClr val="accent1"/>
          </a:solidFill>
          <a:ln w="19050">
            <a:solidFill>
              <a:schemeClr val="lt1"/>
            </a:solidFill>
          </a:ln>
          <a:effectLst/>
        </c:spPr>
      </c:pivotFmt>
      <c:pivotFmt>
        <c:idx val="18"/>
        <c:spPr>
          <a:solidFill>
            <a:schemeClr val="accent1"/>
          </a:solidFill>
          <a:ln w="19050">
            <a:solidFill>
              <a:schemeClr val="lt1"/>
            </a:solidFill>
          </a:ln>
          <a:effectLst/>
        </c:spPr>
      </c:pivotFmt>
      <c:pivotFmt>
        <c:idx val="19"/>
        <c:spPr>
          <a:solidFill>
            <a:schemeClr val="accent1"/>
          </a:solidFill>
          <a:ln w="19050">
            <a:solidFill>
              <a:schemeClr val="lt1"/>
            </a:solidFill>
          </a:ln>
          <a:effectLst/>
        </c:spPr>
      </c:pivotFmt>
      <c:pivotFmt>
        <c:idx val="20"/>
        <c:spPr>
          <a:solidFill>
            <a:schemeClr val="accent1"/>
          </a:solidFill>
          <a:ln w="19050">
            <a:solidFill>
              <a:schemeClr val="lt1"/>
            </a:solidFill>
          </a:ln>
          <a:effectLst/>
        </c:spPr>
      </c:pivotFmt>
      <c:pivotFmt>
        <c:idx val="21"/>
        <c:spPr>
          <a:solidFill>
            <a:schemeClr val="accent1"/>
          </a:solidFill>
          <a:ln w="19050">
            <a:solidFill>
              <a:schemeClr val="lt1"/>
            </a:solidFill>
          </a:ln>
          <a:effectLst/>
        </c:spPr>
      </c:pivotFmt>
      <c:pivotFmt>
        <c:idx val="22"/>
        <c:spPr>
          <a:solidFill>
            <a:schemeClr val="accent1"/>
          </a:solidFill>
          <a:ln w="19050">
            <a:solidFill>
              <a:schemeClr val="lt1"/>
            </a:solidFill>
          </a:ln>
          <a:effectLst/>
        </c:spPr>
      </c:pivotFmt>
      <c:pivotFmt>
        <c:idx val="23"/>
        <c:spPr>
          <a:solidFill>
            <a:schemeClr val="accent1"/>
          </a:solidFill>
          <a:ln w="19050">
            <a:solidFill>
              <a:schemeClr val="lt1"/>
            </a:solidFill>
          </a:ln>
          <a:effectLst/>
        </c:spPr>
      </c:pivotFmt>
      <c:pivotFmt>
        <c:idx val="24"/>
        <c:spPr>
          <a:solidFill>
            <a:schemeClr val="accent1"/>
          </a:solidFill>
          <a:ln w="19050">
            <a:solidFill>
              <a:schemeClr val="lt1"/>
            </a:solidFill>
          </a:ln>
          <a:effectLst/>
        </c:spPr>
      </c:pivotFmt>
      <c:pivotFmt>
        <c:idx val="25"/>
        <c:spPr>
          <a:solidFill>
            <a:schemeClr val="accent1"/>
          </a:solidFill>
          <a:ln w="19050">
            <a:solidFill>
              <a:schemeClr val="lt1"/>
            </a:solid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26"/>
        <c:spPr>
          <a:solidFill>
            <a:schemeClr val="accent1"/>
          </a:solidFill>
          <a:ln w="19050">
            <a:solidFill>
              <a:schemeClr val="lt1"/>
            </a:solidFill>
          </a:ln>
          <a:effectLst/>
        </c:spPr>
      </c:pivotFmt>
      <c:pivotFmt>
        <c:idx val="27"/>
        <c:spPr>
          <a:solidFill>
            <a:schemeClr val="accent1"/>
          </a:solidFill>
          <a:ln w="19050">
            <a:solidFill>
              <a:schemeClr val="lt1"/>
            </a:solidFill>
          </a:ln>
          <a:effectLst/>
        </c:spPr>
      </c:pivotFmt>
      <c:pivotFmt>
        <c:idx val="28"/>
        <c:spPr>
          <a:solidFill>
            <a:schemeClr val="accent1"/>
          </a:solidFill>
          <a:ln w="19050">
            <a:solidFill>
              <a:schemeClr val="lt1"/>
            </a:solidFill>
          </a:ln>
          <a:effectLst/>
        </c:spPr>
      </c:pivotFmt>
      <c:pivotFmt>
        <c:idx val="29"/>
        <c:spPr>
          <a:solidFill>
            <a:schemeClr val="accent1"/>
          </a:solidFill>
          <a:ln w="19050">
            <a:solidFill>
              <a:schemeClr val="lt1"/>
            </a:solidFill>
          </a:ln>
          <a:effectLst/>
        </c:spPr>
      </c:pivotFmt>
      <c:pivotFmt>
        <c:idx val="30"/>
        <c:spPr>
          <a:solidFill>
            <a:schemeClr val="accent1"/>
          </a:solidFill>
          <a:ln w="19050">
            <a:solidFill>
              <a:schemeClr val="lt1"/>
            </a:solidFill>
          </a:ln>
          <a:effectLst/>
        </c:spPr>
      </c:pivotFmt>
      <c:pivotFmt>
        <c:idx val="31"/>
        <c:spPr>
          <a:solidFill>
            <a:schemeClr val="accent1"/>
          </a:solidFill>
          <a:ln w="19050">
            <a:solidFill>
              <a:schemeClr val="lt1"/>
            </a:solidFill>
          </a:ln>
          <a:effectLst/>
        </c:spPr>
      </c:pivotFmt>
      <c:pivotFmt>
        <c:idx val="32"/>
        <c:spPr>
          <a:solidFill>
            <a:schemeClr val="accent1"/>
          </a:solidFill>
          <a:ln w="19050">
            <a:solidFill>
              <a:schemeClr val="lt1"/>
            </a:solidFill>
          </a:ln>
          <a:effectLst/>
        </c:spPr>
      </c:pivotFmt>
      <c:pivotFmt>
        <c:idx val="33"/>
        <c:spPr>
          <a:solidFill>
            <a:schemeClr val="accent1"/>
          </a:solidFill>
          <a:ln w="19050">
            <a:solidFill>
              <a:schemeClr val="lt1"/>
            </a:solidFill>
          </a:ln>
          <a:effectLst/>
        </c:spPr>
      </c:pivotFmt>
      <c:pivotFmt>
        <c:idx val="34"/>
        <c:spPr>
          <a:solidFill>
            <a:schemeClr val="accent1"/>
          </a:solidFill>
          <a:ln w="19050">
            <a:solidFill>
              <a:schemeClr val="lt1"/>
            </a:solidFill>
          </a:ln>
          <a:effectLst/>
        </c:spPr>
      </c:pivotFmt>
      <c:pivotFmt>
        <c:idx val="35"/>
        <c:spPr>
          <a:solidFill>
            <a:schemeClr val="accent1"/>
          </a:solidFill>
          <a:ln w="19050">
            <a:solidFill>
              <a:schemeClr val="lt1"/>
            </a:solidFill>
          </a:ln>
          <a:effectLst/>
        </c:spPr>
      </c:pivotFmt>
      <c:pivotFmt>
        <c:idx val="36"/>
        <c:spPr>
          <a:solidFill>
            <a:schemeClr val="accent1"/>
          </a:solidFill>
          <a:ln w="19050">
            <a:solidFill>
              <a:schemeClr val="lt1"/>
            </a:solidFill>
          </a:ln>
          <a:effectLst/>
        </c:spPr>
      </c:pivotFmt>
      <c:pivotFmt>
        <c:idx val="37"/>
        <c:spPr>
          <a:solidFill>
            <a:schemeClr val="accent1"/>
          </a:solidFill>
          <a:ln w="19050">
            <a:solidFill>
              <a:schemeClr val="lt1"/>
            </a:solid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38"/>
        <c:spPr>
          <a:solidFill>
            <a:schemeClr val="accent1"/>
          </a:solidFill>
          <a:ln w="19050">
            <a:solidFill>
              <a:schemeClr val="lt1"/>
            </a:solid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39"/>
        <c:spPr>
          <a:solidFill>
            <a:schemeClr val="accent1"/>
          </a:solidFill>
          <a:ln w="19050">
            <a:solidFill>
              <a:schemeClr val="lt1"/>
            </a:solid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40"/>
        <c:spPr>
          <a:solidFill>
            <a:schemeClr val="accent1"/>
          </a:solidFill>
          <a:ln w="19050">
            <a:solidFill>
              <a:schemeClr val="lt1"/>
            </a:solidFill>
          </a:ln>
          <a:effectLst/>
        </c:spPr>
      </c:pivotFmt>
      <c:pivotFmt>
        <c:idx val="41"/>
        <c:spPr>
          <a:solidFill>
            <a:schemeClr val="accent1"/>
          </a:solidFill>
          <a:ln w="19050">
            <a:solidFill>
              <a:schemeClr val="lt1"/>
            </a:solid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42"/>
        <c:spPr>
          <a:solidFill>
            <a:schemeClr val="accent1"/>
          </a:solidFill>
          <a:ln w="19050">
            <a:solidFill>
              <a:schemeClr val="lt1"/>
            </a:solidFill>
          </a:ln>
          <a:effectLst/>
        </c:spPr>
      </c:pivotFmt>
      <c:pivotFmt>
        <c:idx val="43"/>
        <c:spPr>
          <a:solidFill>
            <a:schemeClr val="accent1"/>
          </a:solidFill>
          <a:ln w="19050">
            <a:solidFill>
              <a:schemeClr val="lt1"/>
            </a:solid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44"/>
        <c:spPr>
          <a:solidFill>
            <a:schemeClr val="accent1"/>
          </a:solidFill>
          <a:ln w="19050">
            <a:solidFill>
              <a:schemeClr val="lt1"/>
            </a:solid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45"/>
        <c:spPr>
          <a:solidFill>
            <a:schemeClr val="accent1"/>
          </a:solidFill>
          <a:ln w="19050">
            <a:solidFill>
              <a:schemeClr val="lt1"/>
            </a:solid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46"/>
        <c:spPr>
          <a:solidFill>
            <a:schemeClr val="accent1"/>
          </a:solidFill>
          <a:ln w="19050">
            <a:solidFill>
              <a:schemeClr val="lt1"/>
            </a:solid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47"/>
        <c:spPr>
          <a:solidFill>
            <a:schemeClr val="accent1"/>
          </a:solidFill>
          <a:ln w="19050">
            <a:solidFill>
              <a:schemeClr val="lt1"/>
            </a:solidFill>
          </a:ln>
          <a:effectLst/>
        </c:spPr>
      </c:pivotFmt>
      <c:pivotFmt>
        <c:idx val="48"/>
        <c:spPr>
          <a:solidFill>
            <a:schemeClr val="accent1"/>
          </a:solidFill>
          <a:ln w="19050">
            <a:solidFill>
              <a:schemeClr val="lt1"/>
            </a:solidFill>
          </a:ln>
          <a:effectLst/>
        </c:spPr>
      </c:pivotFmt>
      <c:pivotFmt>
        <c:idx val="49"/>
        <c:spPr>
          <a:solidFill>
            <a:schemeClr val="accent1"/>
          </a:solidFill>
          <a:ln w="19050">
            <a:solidFill>
              <a:schemeClr val="lt1"/>
            </a:solidFill>
          </a:ln>
          <a:effectLst/>
        </c:spPr>
        <c:marker>
          <c:symbol val="none"/>
        </c:marker>
      </c:pivotFmt>
      <c:pivotFmt>
        <c:idx val="50"/>
        <c:spPr>
          <a:solidFill>
            <a:schemeClr val="accent1"/>
          </a:solidFill>
          <a:ln w="19050">
            <a:solidFill>
              <a:schemeClr val="lt1"/>
            </a:solidFill>
          </a:ln>
          <a:effectLst/>
        </c:spPr>
        <c:marker>
          <c:symbol val="none"/>
        </c:marker>
      </c:pivotFmt>
      <c:pivotFmt>
        <c:idx val="51"/>
        <c:spPr>
          <a:solidFill>
            <a:srgbClr val="FF0000"/>
          </a:solidFill>
          <a:ln w="19050">
            <a:solidFill>
              <a:schemeClr val="lt1"/>
            </a:solidFill>
          </a:ln>
          <a:effectLst/>
        </c:spPr>
      </c:pivotFmt>
      <c:pivotFmt>
        <c:idx val="52"/>
        <c:spPr>
          <a:solidFill>
            <a:srgbClr val="00B0F0"/>
          </a:solidFill>
          <a:ln w="19050">
            <a:solidFill>
              <a:schemeClr val="lt1"/>
            </a:solidFill>
          </a:ln>
          <a:effectLst/>
        </c:spPr>
      </c:pivotFmt>
      <c:pivotFmt>
        <c:idx val="53"/>
        <c:spPr>
          <a:solidFill>
            <a:srgbClr val="7030A0"/>
          </a:solidFill>
          <a:ln w="19050">
            <a:solidFill>
              <a:schemeClr val="lt1"/>
            </a:solidFill>
          </a:ln>
          <a:effectLst/>
        </c:spPr>
      </c:pivotFmt>
      <c:pivotFmt>
        <c:idx val="54"/>
        <c:spPr>
          <a:solidFill>
            <a:schemeClr val="bg1">
              <a:lumMod val="75000"/>
            </a:schemeClr>
          </a:solidFill>
          <a:ln w="19050">
            <a:solidFill>
              <a:schemeClr val="lt1"/>
            </a:solidFill>
          </a:ln>
          <a:effectLst/>
        </c:spPr>
      </c:pivotFmt>
      <c:pivotFmt>
        <c:idx val="55"/>
        <c:spPr>
          <a:solidFill>
            <a:srgbClr val="FFFF00"/>
          </a:solidFill>
          <a:ln w="19050">
            <a:solidFill>
              <a:schemeClr val="lt1"/>
            </a:solidFill>
          </a:ln>
          <a:effectLst/>
        </c:spPr>
      </c:pivotFmt>
      <c:pivotFmt>
        <c:idx val="56"/>
        <c:spPr>
          <a:solidFill>
            <a:schemeClr val="accent6">
              <a:lumMod val="75000"/>
            </a:schemeClr>
          </a:solidFill>
          <a:ln w="19050">
            <a:solidFill>
              <a:schemeClr val="lt1"/>
            </a:solidFill>
          </a:ln>
          <a:effectLst/>
        </c:spPr>
      </c:pivotFmt>
      <c:pivotFmt>
        <c:idx val="57"/>
        <c:spPr>
          <a:solidFill>
            <a:srgbClr val="996633"/>
          </a:solidFill>
          <a:ln w="19050">
            <a:solidFill>
              <a:schemeClr val="lt1"/>
            </a:solidFill>
          </a:ln>
          <a:effectLst/>
        </c:spPr>
      </c:pivotFmt>
      <c:pivotFmt>
        <c:idx val="58"/>
        <c:spPr>
          <a:solidFill>
            <a:srgbClr val="C00000"/>
          </a:solidFill>
          <a:ln w="19050">
            <a:solidFill>
              <a:schemeClr val="lt1"/>
            </a:solidFill>
          </a:ln>
          <a:effectLst/>
        </c:spPr>
      </c:pivotFmt>
      <c:pivotFmt>
        <c:idx val="59"/>
        <c:spPr>
          <a:solidFill>
            <a:srgbClr val="0070C0"/>
          </a:solidFill>
          <a:ln w="19050">
            <a:solidFill>
              <a:schemeClr val="lt1"/>
            </a:solidFill>
          </a:ln>
          <a:effectLst/>
        </c:spPr>
      </c:pivotFmt>
      <c:pivotFmt>
        <c:idx val="60"/>
        <c:spPr>
          <a:solidFill>
            <a:srgbClr val="002060"/>
          </a:solidFill>
          <a:ln w="19050">
            <a:solidFill>
              <a:schemeClr val="lt1"/>
            </a:solidFill>
          </a:ln>
          <a:effectLst/>
        </c:spPr>
      </c:pivotFmt>
      <c:pivotFmt>
        <c:idx val="61"/>
        <c:spPr>
          <a:solidFill>
            <a:srgbClr val="FF8585"/>
          </a:solidFill>
          <a:ln w="19050">
            <a:solidFill>
              <a:schemeClr val="lt1"/>
            </a:solidFill>
          </a:ln>
          <a:effectLst/>
        </c:spPr>
      </c:pivotFmt>
      <c:pivotFmt>
        <c:idx val="62"/>
        <c:spPr>
          <a:solidFill>
            <a:srgbClr val="FFC000"/>
          </a:solidFill>
          <a:ln w="19050">
            <a:solidFill>
              <a:schemeClr val="lt1"/>
            </a:solidFill>
          </a:ln>
          <a:effectLst/>
        </c:spPr>
      </c:pivotFmt>
      <c:pivotFmt>
        <c:idx val="63"/>
        <c:spPr>
          <a:solidFill>
            <a:schemeClr val="accent1"/>
          </a:solidFill>
          <a:ln w="19050">
            <a:solidFill>
              <a:schemeClr val="lt1"/>
            </a:solidFill>
          </a:ln>
          <a:effectLst/>
        </c:spPr>
      </c:pivotFmt>
      <c:pivotFmt>
        <c:idx val="64"/>
        <c:spPr>
          <a:solidFill>
            <a:schemeClr val="accent1"/>
          </a:solidFill>
          <a:ln w="19050">
            <a:solidFill>
              <a:schemeClr val="lt1"/>
            </a:solidFill>
          </a:ln>
          <a:effectLst/>
        </c:spPr>
      </c:pivotFmt>
      <c:pivotFmt>
        <c:idx val="65"/>
        <c:spPr>
          <a:solidFill>
            <a:srgbClr val="FF0000"/>
          </a:solidFill>
          <a:ln w="19050">
            <a:solidFill>
              <a:schemeClr val="lt1"/>
            </a:solidFill>
          </a:ln>
          <a:effectLst/>
        </c:spPr>
      </c:pivotFmt>
      <c:pivotFmt>
        <c:idx val="66"/>
        <c:spPr>
          <a:solidFill>
            <a:srgbClr val="002060"/>
          </a:solidFill>
          <a:ln w="19050">
            <a:solidFill>
              <a:schemeClr val="lt1"/>
            </a:solidFill>
          </a:ln>
          <a:effectLst/>
        </c:spPr>
      </c:pivotFmt>
      <c:pivotFmt>
        <c:idx val="67"/>
        <c:spPr>
          <a:solidFill>
            <a:schemeClr val="tx1"/>
          </a:solidFill>
          <a:ln w="19050">
            <a:solidFill>
              <a:schemeClr val="lt1"/>
            </a:solidFill>
          </a:ln>
          <a:effectLst/>
        </c:spPr>
      </c:pivotFmt>
      <c:pivotFmt>
        <c:idx val="68"/>
        <c:spPr>
          <a:solidFill>
            <a:srgbClr val="FFFF00"/>
          </a:solidFill>
          <a:ln w="19050">
            <a:solidFill>
              <a:schemeClr val="lt1"/>
            </a:solidFill>
          </a:ln>
          <a:effectLst/>
        </c:spPr>
      </c:pivotFmt>
      <c:pivotFmt>
        <c:idx val="69"/>
        <c:spPr>
          <a:solidFill>
            <a:schemeClr val="accent6">
              <a:lumMod val="75000"/>
            </a:schemeClr>
          </a:solidFill>
          <a:ln w="19050">
            <a:solidFill>
              <a:schemeClr val="lt1"/>
            </a:solidFill>
          </a:ln>
          <a:effectLst/>
        </c:spPr>
      </c:pivotFmt>
      <c:pivotFmt>
        <c:idx val="70"/>
        <c:spPr>
          <a:solidFill>
            <a:srgbClr val="996633"/>
          </a:solidFill>
          <a:ln w="19050">
            <a:solidFill>
              <a:schemeClr val="lt1"/>
            </a:solidFill>
          </a:ln>
          <a:effectLst/>
        </c:spPr>
      </c:pivotFmt>
      <c:pivotFmt>
        <c:idx val="71"/>
        <c:spPr>
          <a:solidFill>
            <a:srgbClr val="C00000"/>
          </a:solidFill>
          <a:ln w="19050">
            <a:solidFill>
              <a:schemeClr val="lt1"/>
            </a:solidFill>
          </a:ln>
          <a:effectLst/>
        </c:spPr>
      </c:pivotFmt>
      <c:pivotFmt>
        <c:idx val="72"/>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3"/>
        <c:spPr>
          <a:solidFill>
            <a:srgbClr val="C00000"/>
          </a:solidFill>
          <a:ln w="19050">
            <a:solidFill>
              <a:schemeClr val="lt1"/>
            </a:solidFill>
          </a:ln>
          <a:effectLst/>
        </c:spPr>
      </c:pivotFmt>
      <c:pivotFmt>
        <c:idx val="74"/>
        <c:spPr>
          <a:solidFill>
            <a:schemeClr val="accent6">
              <a:lumMod val="75000"/>
            </a:schemeClr>
          </a:solidFill>
          <a:ln w="19050">
            <a:solidFill>
              <a:schemeClr val="lt1"/>
            </a:solidFill>
          </a:ln>
          <a:effectLst/>
        </c:spPr>
      </c:pivotFmt>
      <c:pivotFmt>
        <c:idx val="75"/>
        <c:spPr>
          <a:solidFill>
            <a:srgbClr val="00B0F0"/>
          </a:solidFill>
          <a:ln w="19050">
            <a:solidFill>
              <a:schemeClr val="lt1"/>
            </a:solidFill>
          </a:ln>
          <a:effectLst/>
        </c:spPr>
      </c:pivotFmt>
      <c:pivotFmt>
        <c:idx val="76"/>
        <c:spPr>
          <a:solidFill>
            <a:srgbClr val="0070C0"/>
          </a:solidFill>
          <a:ln w="19050">
            <a:solidFill>
              <a:schemeClr val="lt1"/>
            </a:solidFill>
          </a:ln>
          <a:effectLst/>
        </c:spPr>
      </c:pivotFmt>
      <c:pivotFmt>
        <c:idx val="77"/>
        <c:spPr>
          <a:solidFill>
            <a:sysClr val="window" lastClr="FFFFFF"/>
          </a:solidFill>
          <a:ln w="19050">
            <a:solidFill>
              <a:schemeClr val="lt1"/>
            </a:solidFill>
          </a:ln>
          <a:effectLst/>
        </c:spPr>
      </c:pivotFmt>
      <c:pivotFmt>
        <c:idx val="78"/>
        <c:spPr>
          <a:solidFill>
            <a:schemeClr val="bg1"/>
          </a:solidFill>
          <a:ln w="19050">
            <a:solidFill>
              <a:schemeClr val="lt1"/>
            </a:solidFill>
          </a:ln>
          <a:effectLst/>
        </c:spPr>
      </c:pivotFmt>
      <c:pivotFmt>
        <c:idx val="79"/>
        <c:spPr>
          <a:solidFill>
            <a:schemeClr val="accent1"/>
          </a:solidFill>
          <a:ln w="19050">
            <a:solidFill>
              <a:schemeClr val="lt1"/>
            </a:solidFill>
          </a:ln>
          <a:effectLst/>
        </c:spPr>
      </c:pivotFmt>
      <c:pivotFmt>
        <c:idx val="8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2"/>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3"/>
        <c:spPr>
          <a:solidFill>
            <a:srgbClr val="C00000"/>
          </a:solidFill>
          <a:ln w="19050">
            <a:solidFill>
              <a:schemeClr val="lt1"/>
            </a:solidFill>
          </a:ln>
          <a:effectLst/>
        </c:spPr>
      </c:pivotFmt>
      <c:pivotFmt>
        <c:idx val="84"/>
        <c:spPr>
          <a:solidFill>
            <a:sysClr val="window" lastClr="FFFFFF"/>
          </a:solidFill>
          <a:ln w="19050">
            <a:solidFill>
              <a:schemeClr val="lt1"/>
            </a:solidFill>
          </a:ln>
          <a:effectLst/>
        </c:spPr>
      </c:pivotFmt>
      <c:pivotFmt>
        <c:idx val="85"/>
        <c:spPr>
          <a:solidFill>
            <a:srgbClr val="00B0F0"/>
          </a:solidFill>
          <a:ln w="19050">
            <a:solidFill>
              <a:schemeClr val="lt1"/>
            </a:solidFill>
          </a:ln>
          <a:effectLst/>
        </c:spPr>
      </c:pivotFmt>
      <c:pivotFmt>
        <c:idx val="86"/>
        <c:spPr>
          <a:solidFill>
            <a:sysClr val="window" lastClr="FFFFFF"/>
          </a:solidFill>
          <a:ln w="19050">
            <a:solidFill>
              <a:schemeClr val="lt1"/>
            </a:solidFill>
          </a:ln>
          <a:effectLst/>
        </c:spPr>
      </c:pivotFmt>
      <c:pivotFmt>
        <c:idx val="87"/>
        <c:spPr>
          <a:solidFill>
            <a:sysClr val="window" lastClr="FFFFFF"/>
          </a:solidFill>
          <a:ln w="19050">
            <a:solidFill>
              <a:schemeClr val="lt1"/>
            </a:solidFill>
          </a:ln>
          <a:effectLst/>
        </c:spPr>
      </c:pivotFmt>
      <c:pivotFmt>
        <c:idx val="88"/>
        <c:spPr>
          <a:solidFill>
            <a:sysClr val="window" lastClr="FFFFFF"/>
          </a:solidFill>
          <a:ln w="19050">
            <a:solidFill>
              <a:schemeClr val="lt1"/>
            </a:solidFill>
          </a:ln>
          <a:effectLst/>
        </c:spPr>
      </c:pivotFmt>
      <c:pivotFmt>
        <c:idx val="89"/>
        <c:spPr>
          <a:solidFill>
            <a:srgbClr val="00B0F0"/>
          </a:solidFill>
          <a:ln w="19050">
            <a:solidFill>
              <a:schemeClr val="lt1"/>
            </a:solidFill>
          </a:ln>
          <a:effectLst/>
        </c:spPr>
      </c:pivotFmt>
      <c:pivotFmt>
        <c:idx val="90"/>
        <c:spPr>
          <a:solidFill>
            <a:srgbClr val="C00000"/>
          </a:solidFill>
          <a:ln w="19050">
            <a:solidFill>
              <a:schemeClr val="lt1"/>
            </a:solidFill>
          </a:ln>
          <a:effectLst/>
        </c:spPr>
      </c:pivotFmt>
      <c:pivotFmt>
        <c:idx val="91"/>
        <c:spPr>
          <a:solidFill>
            <a:sysClr val="window" lastClr="FFFFFF"/>
          </a:solidFill>
          <a:ln w="19050">
            <a:solidFill>
              <a:schemeClr val="lt1"/>
            </a:solidFill>
          </a:ln>
          <a:effectLst/>
        </c:spPr>
      </c:pivotFmt>
      <c:pivotFmt>
        <c:idx val="92"/>
        <c:spPr>
          <a:solidFill>
            <a:schemeClr val="accent6">
              <a:lumMod val="75000"/>
            </a:schemeClr>
          </a:solidFill>
          <a:ln w="19050">
            <a:solidFill>
              <a:schemeClr val="lt1"/>
            </a:solidFill>
          </a:ln>
          <a:effectLst/>
        </c:spPr>
      </c:pivotFmt>
      <c:pivotFmt>
        <c:idx val="93"/>
        <c:spPr>
          <a:solidFill>
            <a:srgbClr val="FFC000"/>
          </a:solidFill>
          <a:ln w="19050">
            <a:solidFill>
              <a:schemeClr val="lt1"/>
            </a:solidFill>
          </a:ln>
          <a:effectLst/>
        </c:spPr>
      </c:pivotFmt>
      <c:pivotFmt>
        <c:idx val="94"/>
        <c:spPr>
          <a:solidFill>
            <a:srgbClr val="FFC000"/>
          </a:solidFill>
          <a:ln w="19050">
            <a:solidFill>
              <a:schemeClr val="lt1"/>
            </a:solidFill>
          </a:ln>
          <a:effectLst/>
        </c:spPr>
      </c:pivotFmt>
      <c:pivotFmt>
        <c:idx val="95"/>
        <c:spPr>
          <a:solidFill>
            <a:schemeClr val="accent1"/>
          </a:solidFill>
          <a:ln w="19050">
            <a:solidFill>
              <a:schemeClr val="lt1"/>
            </a:solidFill>
          </a:ln>
          <a:effectLst/>
        </c:spPr>
      </c:pivotFmt>
      <c:pivotFmt>
        <c:idx val="96"/>
        <c:spPr>
          <a:solidFill>
            <a:schemeClr val="accent1"/>
          </a:solidFill>
          <a:ln w="19050">
            <a:solidFill>
              <a:schemeClr val="lt1"/>
            </a:solidFill>
          </a:ln>
          <a:effectLst/>
        </c:spPr>
      </c:pivotFmt>
      <c:pivotFmt>
        <c:idx val="97"/>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8"/>
        <c:spPr>
          <a:solidFill>
            <a:schemeClr val="accent1"/>
          </a:solidFill>
          <a:ln w="19050">
            <a:solidFill>
              <a:schemeClr val="lt1"/>
            </a:solidFill>
          </a:ln>
          <a:effectLst/>
        </c:spPr>
      </c:pivotFmt>
    </c:pivotFmts>
    <c:plotArea>
      <c:layout>
        <c:manualLayout>
          <c:layoutTarget val="inner"/>
          <c:xMode val="edge"/>
          <c:yMode val="edge"/>
          <c:x val="0.17597719816272966"/>
          <c:y val="6.8288528172512949E-2"/>
          <c:w val="0.54140616797900265"/>
          <c:h val="0.88732392851535358"/>
        </c:manualLayout>
      </c:layout>
      <c:doughnutChart>
        <c:varyColors val="1"/>
        <c:ser>
          <c:idx val="0"/>
          <c:order val="0"/>
          <c:tx>
            <c:strRef>
              <c:f>'Cost Center Analysis'!$B$5:$B$6</c:f>
              <c:strCache>
                <c:ptCount val="1"/>
                <c:pt idx="0">
                  <c:v>2018-2019</c:v>
                </c:pt>
              </c:strCache>
            </c:strRef>
          </c:tx>
          <c:dPt>
            <c:idx val="0"/>
            <c:bubble3D val="0"/>
            <c:spPr>
              <a:solidFill>
                <a:srgbClr val="00B0F0"/>
              </a:solidFill>
              <a:ln w="19050">
                <a:solidFill>
                  <a:schemeClr val="lt1"/>
                </a:solidFill>
              </a:ln>
              <a:effectLst/>
            </c:spPr>
            <c:extLst>
              <c:ext xmlns:c16="http://schemas.microsoft.com/office/drawing/2014/chart" uri="{C3380CC4-5D6E-409C-BE32-E72D297353CC}">
                <c16:uniqueId val="{00000001-C723-4E45-B05C-36E3AF219BFE}"/>
              </c:ext>
            </c:extLst>
          </c:dPt>
          <c:dPt>
            <c:idx val="1"/>
            <c:bubble3D val="0"/>
            <c:spPr>
              <a:solidFill>
                <a:srgbClr val="7030A0"/>
              </a:solidFill>
              <a:ln w="19050">
                <a:solidFill>
                  <a:schemeClr val="lt1"/>
                </a:solidFill>
              </a:ln>
              <a:effectLst/>
            </c:spPr>
            <c:extLst>
              <c:ext xmlns:c16="http://schemas.microsoft.com/office/drawing/2014/chart" uri="{C3380CC4-5D6E-409C-BE32-E72D297353CC}">
                <c16:uniqueId val="{00000003-C723-4E45-B05C-36E3AF219BFE}"/>
              </c:ext>
            </c:extLst>
          </c:dPt>
          <c:dPt>
            <c:idx val="2"/>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5-C723-4E45-B05C-36E3AF219BFE}"/>
              </c:ext>
            </c:extLst>
          </c:dPt>
          <c:dPt>
            <c:idx val="3"/>
            <c:bubble3D val="0"/>
            <c:spPr>
              <a:solidFill>
                <a:srgbClr val="FFFF00"/>
              </a:solidFill>
              <a:ln w="19050">
                <a:solidFill>
                  <a:schemeClr val="lt1"/>
                </a:solidFill>
              </a:ln>
              <a:effectLst/>
            </c:spPr>
            <c:extLst>
              <c:ext xmlns:c16="http://schemas.microsoft.com/office/drawing/2014/chart" uri="{C3380CC4-5D6E-409C-BE32-E72D297353CC}">
                <c16:uniqueId val="{00000007-C723-4E45-B05C-36E3AF219BFE}"/>
              </c:ext>
            </c:extLst>
          </c:dPt>
          <c:dPt>
            <c:idx val="4"/>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9-C723-4E45-B05C-36E3AF219BFE}"/>
              </c:ext>
            </c:extLst>
          </c:dPt>
          <c:dPt>
            <c:idx val="5"/>
            <c:bubble3D val="0"/>
            <c:spPr>
              <a:solidFill>
                <a:srgbClr val="996633"/>
              </a:solidFill>
              <a:ln w="19050">
                <a:solidFill>
                  <a:schemeClr val="lt1"/>
                </a:solidFill>
              </a:ln>
              <a:effectLst/>
            </c:spPr>
            <c:extLst>
              <c:ext xmlns:c16="http://schemas.microsoft.com/office/drawing/2014/chart" uri="{C3380CC4-5D6E-409C-BE32-E72D297353CC}">
                <c16:uniqueId val="{0000000B-C723-4E45-B05C-36E3AF219BFE}"/>
              </c:ext>
            </c:extLst>
          </c:dPt>
          <c:dPt>
            <c:idx val="6"/>
            <c:bubble3D val="0"/>
            <c:spPr>
              <a:solidFill>
                <a:srgbClr val="C00000"/>
              </a:solidFill>
              <a:ln w="19050">
                <a:solidFill>
                  <a:schemeClr val="lt1"/>
                </a:solidFill>
              </a:ln>
              <a:effectLst/>
            </c:spPr>
            <c:extLst>
              <c:ext xmlns:c16="http://schemas.microsoft.com/office/drawing/2014/chart" uri="{C3380CC4-5D6E-409C-BE32-E72D297353CC}">
                <c16:uniqueId val="{0000000D-C723-4E45-B05C-36E3AF219BFE}"/>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C723-4E45-B05C-36E3AF219BFE}"/>
              </c:ext>
            </c:extLst>
          </c:dPt>
          <c:dPt>
            <c:idx val="8"/>
            <c:bubble3D val="0"/>
            <c:spPr>
              <a:solidFill>
                <a:srgbClr val="0070C0"/>
              </a:solidFill>
              <a:ln w="19050">
                <a:solidFill>
                  <a:schemeClr val="lt1"/>
                </a:solidFill>
              </a:ln>
              <a:effectLst/>
            </c:spPr>
            <c:extLst>
              <c:ext xmlns:c16="http://schemas.microsoft.com/office/drawing/2014/chart" uri="{C3380CC4-5D6E-409C-BE32-E72D297353CC}">
                <c16:uniqueId val="{00000011-C723-4E45-B05C-36E3AF219BFE}"/>
              </c:ext>
            </c:extLst>
          </c:dPt>
          <c:dPt>
            <c:idx val="9"/>
            <c:bubble3D val="0"/>
            <c:spPr>
              <a:solidFill>
                <a:srgbClr val="002060"/>
              </a:solidFill>
              <a:ln w="19050">
                <a:solidFill>
                  <a:schemeClr val="lt1"/>
                </a:solidFill>
              </a:ln>
              <a:effectLst/>
            </c:spPr>
            <c:extLst>
              <c:ext xmlns:c16="http://schemas.microsoft.com/office/drawing/2014/chart" uri="{C3380CC4-5D6E-409C-BE32-E72D297353CC}">
                <c16:uniqueId val="{00000013-C723-4E45-B05C-36E3AF219BFE}"/>
              </c:ext>
            </c:extLst>
          </c:dPt>
          <c:dPt>
            <c:idx val="10"/>
            <c:bubble3D val="0"/>
            <c:spPr>
              <a:solidFill>
                <a:srgbClr val="FF8585"/>
              </a:solidFill>
              <a:ln w="19050">
                <a:solidFill>
                  <a:schemeClr val="lt1"/>
                </a:solidFill>
              </a:ln>
              <a:effectLst/>
            </c:spPr>
            <c:extLst>
              <c:ext xmlns:c16="http://schemas.microsoft.com/office/drawing/2014/chart" uri="{C3380CC4-5D6E-409C-BE32-E72D297353CC}">
                <c16:uniqueId val="{00000015-C723-4E45-B05C-36E3AF219BFE}"/>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53F-40A9-8EE2-10F601131F44}"/>
              </c:ext>
            </c:extLst>
          </c:dPt>
          <c:dPt>
            <c:idx val="12"/>
            <c:bubble3D val="0"/>
            <c:spPr>
              <a:solidFill>
                <a:srgbClr val="FFC000"/>
              </a:solidFill>
              <a:ln w="19050">
                <a:solidFill>
                  <a:schemeClr val="lt1"/>
                </a:solidFill>
              </a:ln>
              <a:effectLst/>
            </c:spPr>
            <c:extLst>
              <c:ext xmlns:c16="http://schemas.microsoft.com/office/drawing/2014/chart" uri="{C3380CC4-5D6E-409C-BE32-E72D297353CC}">
                <c16:uniqueId val="{00000042-C723-4E45-B05C-36E3AF219BFE}"/>
              </c:ext>
            </c:extLst>
          </c:dPt>
          <c:dPt>
            <c:idx val="13"/>
            <c:bubble3D val="0"/>
            <c:spPr>
              <a:solidFill>
                <a:srgbClr val="FF0000"/>
              </a:solidFill>
              <a:ln w="19050">
                <a:solidFill>
                  <a:schemeClr val="lt1"/>
                </a:solidFill>
              </a:ln>
              <a:effectLst/>
            </c:spPr>
            <c:extLst>
              <c:ext xmlns:c16="http://schemas.microsoft.com/office/drawing/2014/chart" uri="{C3380CC4-5D6E-409C-BE32-E72D297353CC}">
                <c16:uniqueId val="{00000041-C723-4E45-B05C-36E3AF219BFE}"/>
              </c:ext>
            </c:extLst>
          </c:dPt>
          <c:cat>
            <c:strRef>
              <c:f>'Cost Center Analysis'!$A$7:$A$21</c:f>
              <c:strCache>
                <c:ptCount val="14"/>
                <c:pt idx="0">
                  <c:v>16,000 Strong</c:v>
                </c:pt>
                <c:pt idx="1">
                  <c:v>Academic Affairs</c:v>
                </c:pt>
                <c:pt idx="2">
                  <c:v>City Affairs</c:v>
                </c:pt>
                <c:pt idx="3">
                  <c:v>Communications Department</c:v>
                </c:pt>
                <c:pt idx="4">
                  <c:v>Environmental Affairs</c:v>
                </c:pt>
                <c:pt idx="5">
                  <c:v>Events Department</c:v>
                </c:pt>
                <c:pt idx="6">
                  <c:v>Executive Board</c:v>
                </c:pt>
                <c:pt idx="7">
                  <c:v>Judicial Commission</c:v>
                </c:pt>
                <c:pt idx="8">
                  <c:v>Mental Health Committee</c:v>
                </c:pt>
                <c:pt idx="9">
                  <c:v>Recruitment Department</c:v>
                </c:pt>
                <c:pt idx="10">
                  <c:v>SEC</c:v>
                </c:pt>
                <c:pt idx="11">
                  <c:v>Senate</c:v>
                </c:pt>
                <c:pt idx="12">
                  <c:v>Social Advocacy</c:v>
                </c:pt>
                <c:pt idx="13">
                  <c:v>VP of Internal Affairs</c:v>
                </c:pt>
              </c:strCache>
            </c:strRef>
          </c:cat>
          <c:val>
            <c:numRef>
              <c:f>'Cost Center Analysis'!$B$7:$B$21</c:f>
              <c:numCache>
                <c:formatCode>"$"#,##0.00_);[Red]\("$"#,##0.00\)</c:formatCode>
                <c:ptCount val="14"/>
                <c:pt idx="0">
                  <c:v>1793.29</c:v>
                </c:pt>
                <c:pt idx="1">
                  <c:v>2091.5299999999997</c:v>
                </c:pt>
                <c:pt idx="2">
                  <c:v>1924.8899999999999</c:v>
                </c:pt>
                <c:pt idx="3">
                  <c:v>1562.4600000000003</c:v>
                </c:pt>
                <c:pt idx="4">
                  <c:v>1197.8800000000001</c:v>
                </c:pt>
                <c:pt idx="5">
                  <c:v>4994.8200000000006</c:v>
                </c:pt>
                <c:pt idx="6">
                  <c:v>23078.649999999994</c:v>
                </c:pt>
                <c:pt idx="7">
                  <c:v>64.95</c:v>
                </c:pt>
                <c:pt idx="8">
                  <c:v>1045.56</c:v>
                </c:pt>
                <c:pt idx="9">
                  <c:v>3315.39</c:v>
                </c:pt>
                <c:pt idx="10">
                  <c:v>2377.8500000000004</c:v>
                </c:pt>
                <c:pt idx="11">
                  <c:v>2002.6799999999998</c:v>
                </c:pt>
                <c:pt idx="12">
                  <c:v>1175.81</c:v>
                </c:pt>
                <c:pt idx="13">
                  <c:v>13913.309999999998</c:v>
                </c:pt>
              </c:numCache>
            </c:numRef>
          </c:val>
          <c:extLst>
            <c:ext xmlns:c16="http://schemas.microsoft.com/office/drawing/2014/chart" uri="{C3380CC4-5D6E-409C-BE32-E72D297353CC}">
              <c16:uniqueId val="{00000016-C723-4E45-B05C-36E3AF219BFE}"/>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7182874015748032"/>
          <c:y val="0.21190575537866257"/>
          <c:w val="0.23457532495211963"/>
          <c:h val="0.7669227935923367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[BUSG Transaction Analysis.xlsx]Name Category Analysis!NameCategoryAnalysis-Pie-Pivot</c:name>
    <c:fmtId val="17"/>
  </c:pivotSource>
  <c:chart>
    <c:autoTitleDeleted val="1"/>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w="19050">
            <a:solidFill>
              <a:schemeClr val="lt1"/>
            </a:solidFill>
          </a:ln>
          <a:effectLst/>
        </c:spPr>
      </c:pivotFmt>
      <c:pivotFmt>
        <c:idx val="9"/>
        <c:spPr>
          <a:solidFill>
            <a:schemeClr val="accent1"/>
          </a:solidFill>
          <a:ln w="19050">
            <a:solidFill>
              <a:schemeClr val="lt1"/>
            </a:solidFill>
          </a:ln>
          <a:effectLst/>
        </c:spPr>
      </c:pivotFmt>
      <c:pivotFmt>
        <c:idx val="10"/>
        <c:spPr>
          <a:solidFill>
            <a:schemeClr val="accent1"/>
          </a:solidFill>
          <a:ln w="19050">
            <a:solidFill>
              <a:schemeClr val="lt1"/>
            </a:solidFill>
          </a:ln>
          <a:effectLst/>
        </c:spPr>
      </c:pivotFmt>
      <c:pivotFmt>
        <c:idx val="11"/>
        <c:spPr>
          <a:solidFill>
            <a:schemeClr val="accent1"/>
          </a:solidFill>
          <a:ln w="19050">
            <a:solidFill>
              <a:schemeClr val="lt1"/>
            </a:solidFill>
          </a:ln>
          <a:effectLst/>
        </c:spPr>
      </c:pivotFmt>
      <c:pivotFmt>
        <c:idx val="12"/>
        <c:spPr>
          <a:solidFill>
            <a:schemeClr val="accent1"/>
          </a:solidFill>
          <a:ln w="19050">
            <a:solidFill>
              <a:schemeClr val="lt1"/>
            </a:solidFill>
          </a:ln>
          <a:effectLst/>
        </c:spPr>
      </c:pivotFmt>
      <c:pivotFmt>
        <c:idx val="13"/>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w="19050">
            <a:solidFill>
              <a:schemeClr val="lt1"/>
            </a:solidFill>
          </a:ln>
          <a:effectLst/>
        </c:spPr>
        <c:marker>
          <c:symbol val="none"/>
        </c:marker>
      </c:pivotFmt>
      <c:pivotFmt>
        <c:idx val="19"/>
        <c:spPr>
          <a:solidFill>
            <a:schemeClr val="accent1"/>
          </a:solidFill>
          <a:ln w="19050">
            <a:solidFill>
              <a:schemeClr val="lt1"/>
            </a:solidFill>
          </a:ln>
          <a:effectLst/>
        </c:spPr>
        <c:marker>
          <c:symbol val="none"/>
        </c:marker>
      </c:pivotFmt>
      <c:pivotFmt>
        <c:idx val="20"/>
        <c:spPr>
          <a:solidFill>
            <a:schemeClr val="accent1"/>
          </a:solidFill>
          <a:ln w="19050">
            <a:solidFill>
              <a:schemeClr val="lt1"/>
            </a:solidFill>
          </a:ln>
          <a:effectLst/>
        </c:spPr>
      </c:pivotFmt>
      <c:pivotFmt>
        <c:idx val="21"/>
        <c:spPr>
          <a:solidFill>
            <a:srgbClr val="996633"/>
          </a:solidFill>
          <a:ln w="19050">
            <a:solidFill>
              <a:schemeClr val="lt1"/>
            </a:solidFill>
          </a:ln>
          <a:effectLst/>
        </c:spPr>
      </c:pivotFmt>
      <c:pivotFmt>
        <c:idx val="22"/>
        <c:spPr>
          <a:solidFill>
            <a:schemeClr val="accent1"/>
          </a:solidFill>
          <a:ln w="19050">
            <a:solidFill>
              <a:schemeClr val="lt1"/>
            </a:solidFill>
          </a:ln>
          <a:effectLst/>
        </c:spPr>
      </c:pivotFmt>
      <c:pivotFmt>
        <c:idx val="23"/>
        <c:spPr>
          <a:solidFill>
            <a:schemeClr val="accent1"/>
          </a:solidFill>
          <a:ln w="19050">
            <a:solidFill>
              <a:schemeClr val="lt1"/>
            </a:solidFill>
          </a:ln>
          <a:effectLst/>
        </c:spPr>
      </c:pivotFmt>
      <c:pivotFmt>
        <c:idx val="24"/>
        <c:spPr>
          <a:solidFill>
            <a:srgbClr val="C00000"/>
          </a:solidFill>
          <a:ln w="19050">
            <a:solidFill>
              <a:schemeClr val="lt1"/>
            </a:solidFill>
          </a:ln>
          <a:effectLst/>
        </c:spPr>
      </c:pivotFmt>
      <c:pivotFmt>
        <c:idx val="25"/>
        <c:spPr>
          <a:solidFill>
            <a:schemeClr val="accent1"/>
          </a:solidFill>
          <a:ln w="19050">
            <a:solidFill>
              <a:schemeClr val="lt1"/>
            </a:solidFill>
          </a:ln>
          <a:effectLst/>
        </c:spPr>
      </c:pivotFmt>
      <c:pivotFmt>
        <c:idx val="26"/>
        <c:spPr>
          <a:solidFill>
            <a:schemeClr val="accent1"/>
          </a:solidFill>
          <a:ln w="19050">
            <a:solidFill>
              <a:schemeClr val="lt1"/>
            </a:solidFill>
          </a:ln>
          <a:effectLst/>
        </c:spPr>
        <c:marker>
          <c:symbol val="none"/>
        </c:marker>
      </c:pivotFmt>
      <c:pivotFmt>
        <c:idx val="27"/>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rgbClr val="996633"/>
          </a:solidFill>
          <a:ln w="19050">
            <a:solidFill>
              <a:schemeClr val="lt1"/>
            </a:solidFill>
          </a:ln>
          <a:effectLst/>
        </c:spPr>
      </c:pivotFmt>
      <c:pivotFmt>
        <c:idx val="33"/>
        <c:spPr>
          <a:solidFill>
            <a:schemeClr val="accent1"/>
          </a:solidFill>
          <a:ln w="19050">
            <a:solidFill>
              <a:schemeClr val="lt1"/>
            </a:solidFill>
          </a:ln>
          <a:effectLst/>
        </c:spPr>
      </c:pivotFmt>
      <c:pivotFmt>
        <c:idx val="34"/>
        <c:spPr>
          <a:solidFill>
            <a:schemeClr val="accent1"/>
          </a:solidFill>
          <a:ln w="19050">
            <a:solidFill>
              <a:schemeClr val="lt1"/>
            </a:solidFill>
          </a:ln>
          <a:effectLst/>
        </c:spPr>
      </c:pivotFmt>
      <c:pivotFmt>
        <c:idx val="35"/>
        <c:spPr>
          <a:solidFill>
            <a:schemeClr val="accent1"/>
          </a:solidFill>
          <a:ln w="19050">
            <a:solidFill>
              <a:schemeClr val="lt1"/>
            </a:solidFill>
          </a:ln>
          <a:effectLst/>
        </c:spPr>
      </c:pivotFmt>
      <c:pivotFmt>
        <c:idx val="36"/>
        <c:spPr>
          <a:solidFill>
            <a:schemeClr val="accent1"/>
          </a:solidFill>
          <a:ln w="19050">
            <a:solidFill>
              <a:schemeClr val="lt1"/>
            </a:solidFill>
          </a:ln>
          <a:effectLst/>
        </c:spPr>
      </c:pivotFmt>
      <c:pivotFmt>
        <c:idx val="37"/>
        <c:spPr>
          <a:solidFill>
            <a:schemeClr val="accent1"/>
          </a:solidFill>
          <a:ln w="19050">
            <a:solidFill>
              <a:schemeClr val="lt1"/>
            </a:solidFill>
          </a:ln>
          <a:effectLst/>
        </c:spPr>
      </c:pivotFmt>
      <c:pivotFmt>
        <c:idx val="38"/>
        <c:spPr>
          <a:solidFill>
            <a:schemeClr val="accent1"/>
          </a:solidFill>
          <a:ln w="19050">
            <a:solidFill>
              <a:schemeClr val="lt1"/>
            </a:solidFill>
          </a:ln>
          <a:effectLst/>
        </c:spPr>
      </c:pivotFmt>
    </c:pivotFmts>
    <c:plotArea>
      <c:layout/>
      <c:doughnutChart>
        <c:varyColors val="1"/>
        <c:ser>
          <c:idx val="0"/>
          <c:order val="0"/>
          <c:tx>
            <c:strRef>
              <c:f>'Name Category Analysis'!$B$3:$B$4</c:f>
              <c:strCache>
                <c:ptCount val="1"/>
                <c:pt idx="0">
                  <c:v>2018-2019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4FD-4236-83F1-1E868B73A24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4FD-4236-83F1-1E868B73A24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4FD-4236-83F1-1E868B73A24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4FD-4236-83F1-1E868B73A24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4FD-4236-83F1-1E868B73A24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D12-4837-8D65-4A7087150C1E}"/>
              </c:ext>
            </c:extLst>
          </c:dPt>
          <c:cat>
            <c:strRef>
              <c:f>'Name Category Analysis'!$A$5:$A$7</c:f>
              <c:strCache>
                <c:ptCount val="2"/>
                <c:pt idx="0">
                  <c:v>Event</c:v>
                </c:pt>
                <c:pt idx="1">
                  <c:v>Inventory</c:v>
                </c:pt>
              </c:strCache>
            </c:strRef>
          </c:cat>
          <c:val>
            <c:numRef>
              <c:f>'Name Category Analysis'!$B$5:$B$7</c:f>
              <c:numCache>
                <c:formatCode>"$"#,##0.00_);[Red]\("$"#,##0.00\)</c:formatCode>
                <c:ptCount val="2"/>
                <c:pt idx="0">
                  <c:v>4506.0700000000006</c:v>
                </c:pt>
                <c:pt idx="1">
                  <c:v>488.75</c:v>
                </c:pt>
              </c:numCache>
            </c:numRef>
          </c:val>
          <c:extLst>
            <c:ext xmlns:c16="http://schemas.microsoft.com/office/drawing/2014/chart" uri="{C3380CC4-5D6E-409C-BE32-E72D297353CC}">
              <c16:uniqueId val="{0000000A-54FD-4236-83F1-1E868B73A240}"/>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r"/>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[BUSG Transaction Analysis.xlsx]Spend Category Analysis!SpendCategoryAnalysis-Pie-Pivot</c:name>
    <c:fmtId val="22"/>
  </c:pivotSource>
  <c:chart>
    <c:autoTitleDeleted val="1"/>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w="19050">
            <a:solidFill>
              <a:schemeClr val="lt1"/>
            </a:solidFill>
          </a:ln>
          <a:effectLst/>
        </c:spPr>
      </c:pivotFmt>
      <c:pivotFmt>
        <c:idx val="9"/>
        <c:spPr>
          <a:solidFill>
            <a:schemeClr val="accent1"/>
          </a:solidFill>
          <a:ln w="19050">
            <a:solidFill>
              <a:schemeClr val="lt1"/>
            </a:solidFill>
          </a:ln>
          <a:effectLst/>
        </c:spPr>
      </c:pivotFmt>
      <c:pivotFmt>
        <c:idx val="10"/>
        <c:spPr>
          <a:solidFill>
            <a:schemeClr val="accent1"/>
          </a:solidFill>
          <a:ln w="19050">
            <a:solidFill>
              <a:schemeClr val="lt1"/>
            </a:solidFill>
          </a:ln>
          <a:effectLst/>
        </c:spPr>
      </c:pivotFmt>
      <c:pivotFmt>
        <c:idx val="11"/>
        <c:spPr>
          <a:solidFill>
            <a:schemeClr val="accent1"/>
          </a:solidFill>
          <a:ln w="19050">
            <a:solidFill>
              <a:schemeClr val="lt1"/>
            </a:solidFill>
          </a:ln>
          <a:effectLst/>
        </c:spPr>
      </c:pivotFmt>
      <c:pivotFmt>
        <c:idx val="12"/>
        <c:spPr>
          <a:solidFill>
            <a:schemeClr val="accent1"/>
          </a:solidFill>
          <a:ln w="19050">
            <a:solidFill>
              <a:schemeClr val="lt1"/>
            </a:solidFill>
          </a:ln>
          <a:effectLst/>
        </c:spPr>
      </c:pivotFmt>
      <c:pivotFmt>
        <c:idx val="13"/>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w="19050">
            <a:solidFill>
              <a:schemeClr val="lt1"/>
            </a:solidFill>
          </a:ln>
          <a:effectLst/>
        </c:spPr>
        <c:marker>
          <c:symbol val="none"/>
        </c:marker>
      </c:pivotFmt>
      <c:pivotFmt>
        <c:idx val="19"/>
        <c:spPr>
          <a:solidFill>
            <a:schemeClr val="accent1"/>
          </a:solidFill>
          <a:ln w="19050">
            <a:solidFill>
              <a:schemeClr val="lt1"/>
            </a:solidFill>
          </a:ln>
          <a:effectLst/>
        </c:spPr>
      </c:pivotFmt>
      <c:pivotFmt>
        <c:idx val="20"/>
        <c:spPr>
          <a:solidFill>
            <a:schemeClr val="accent1"/>
          </a:solidFill>
          <a:ln w="19050">
            <a:solidFill>
              <a:schemeClr val="lt1"/>
            </a:solidFill>
          </a:ln>
          <a:effectLst/>
        </c:spPr>
      </c:pivotFmt>
      <c:pivotFmt>
        <c:idx val="21"/>
        <c:spPr>
          <a:solidFill>
            <a:schemeClr val="accent1"/>
          </a:solidFill>
          <a:ln w="19050">
            <a:solidFill>
              <a:schemeClr val="lt1"/>
            </a:solidFill>
          </a:ln>
          <a:effectLst/>
        </c:spPr>
      </c:pivotFmt>
      <c:pivotFmt>
        <c:idx val="22"/>
        <c:spPr>
          <a:solidFill>
            <a:schemeClr val="accent1"/>
          </a:solidFill>
          <a:ln w="19050">
            <a:solidFill>
              <a:schemeClr val="lt1"/>
            </a:solidFill>
          </a:ln>
          <a:effectLst/>
        </c:spPr>
      </c:pivotFmt>
      <c:pivotFmt>
        <c:idx val="23"/>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w="19050">
            <a:solidFill>
              <a:schemeClr val="lt1"/>
            </a:solidFill>
          </a:ln>
          <a:effectLst/>
        </c:spPr>
      </c:pivotFmt>
      <c:pivotFmt>
        <c:idx val="29"/>
        <c:spPr>
          <a:solidFill>
            <a:schemeClr val="accent1"/>
          </a:solidFill>
          <a:ln w="19050">
            <a:solidFill>
              <a:schemeClr val="lt1"/>
            </a:solidFill>
          </a:ln>
          <a:effectLst/>
        </c:spPr>
      </c:pivotFmt>
      <c:pivotFmt>
        <c:idx val="30"/>
        <c:spPr>
          <a:solidFill>
            <a:schemeClr val="accent1"/>
          </a:solidFill>
          <a:ln w="19050">
            <a:solidFill>
              <a:schemeClr val="lt1"/>
            </a:solidFill>
          </a:ln>
          <a:effectLst/>
        </c:spPr>
      </c:pivotFmt>
      <c:pivotFmt>
        <c:idx val="31"/>
        <c:spPr>
          <a:solidFill>
            <a:schemeClr val="accent1"/>
          </a:solidFill>
          <a:ln w="19050">
            <a:solidFill>
              <a:schemeClr val="lt1"/>
            </a:solidFill>
          </a:ln>
          <a:effectLst/>
        </c:spPr>
      </c:pivotFmt>
      <c:pivotFmt>
        <c:idx val="32"/>
        <c:spPr>
          <a:solidFill>
            <a:schemeClr val="accent1"/>
          </a:solidFill>
          <a:ln w="19050">
            <a:solidFill>
              <a:schemeClr val="lt1"/>
            </a:solidFill>
          </a:ln>
          <a:effectLst/>
        </c:spPr>
        <c:marker>
          <c:symbol val="none"/>
        </c:marker>
      </c:pivotFmt>
      <c:pivotFmt>
        <c:idx val="33"/>
        <c:spPr>
          <a:solidFill>
            <a:schemeClr val="accent1"/>
          </a:solidFill>
          <a:ln w="19050">
            <a:solidFill>
              <a:schemeClr val="lt1"/>
            </a:solidFill>
          </a:ln>
          <a:effectLst/>
        </c:spPr>
      </c:pivotFmt>
    </c:pivotFmts>
    <c:plotArea>
      <c:layout/>
      <c:doughnutChart>
        <c:varyColors val="1"/>
        <c:ser>
          <c:idx val="0"/>
          <c:order val="0"/>
          <c:tx>
            <c:strRef>
              <c:f>'Spend Category Analysis'!$B$3:$B$4</c:f>
              <c:strCache>
                <c:ptCount val="1"/>
                <c:pt idx="0">
                  <c:v>Grand 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ECD-47E6-887B-7415E0BE460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ECD-47E6-887B-7415E0BE460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ECD-47E6-887B-7415E0BE460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ECD-47E6-887B-7415E0BE460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ECD-47E6-887B-7415E0BE4601}"/>
              </c:ext>
            </c:extLst>
          </c:dPt>
          <c:cat>
            <c:strRef>
              <c:f>'Spend Category Analysis'!$A$5</c:f>
              <c:strCache>
                <c:ptCount val="1"/>
                <c:pt idx="0">
                  <c:v>Grand Total</c:v>
                </c:pt>
              </c:strCache>
            </c:strRef>
          </c:cat>
          <c:val>
            <c:numRef>
              <c:f>'Spend Category Analysis'!$B$5</c:f>
              <c:numCache>
                <c:formatCode>"$"#,##0.00_);[Red]\("$"#,##0.00\)</c:formatCode>
                <c:ptCount val="1"/>
                <c:pt idx="0">
                  <c:v>0</c:v>
                </c:pt>
              </c:numCache>
            </c:numRef>
          </c:val>
          <c:extLst>
            <c:ext xmlns:c16="http://schemas.microsoft.com/office/drawing/2014/chart" uri="{C3380CC4-5D6E-409C-BE32-E72D297353CC}">
              <c16:uniqueId val="{0000000A-3ECD-47E6-887B-7415E0BE4601}"/>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r"/>
      <c:overlay val="1"/>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Budget</a:t>
            </a:r>
            <a:r>
              <a:rPr lang="en-US" baseline="0"/>
              <a:t> utilization over the academic year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2018-2019</c:v>
          </c:tx>
          <c:spPr>
            <a:ln w="28575" cap="rnd">
              <a:solidFill>
                <a:schemeClr val="accent1"/>
              </a:solidFill>
              <a:round/>
            </a:ln>
            <a:effectLst/>
          </c:spPr>
          <c:marker>
            <c:symbol val="none"/>
          </c:marker>
          <c:cat>
            <c:strRef>
              <c:f>'Timeline Analysis'!$A$37:$A$48</c:f>
              <c:strCache>
                <c:ptCount val="12"/>
                <c:pt idx="0">
                  <c:v>Jun</c:v>
                </c:pt>
                <c:pt idx="1">
                  <c:v>Jul</c:v>
                </c:pt>
                <c:pt idx="2">
                  <c:v>Aug</c:v>
                </c:pt>
                <c:pt idx="3">
                  <c:v>Sep</c:v>
                </c:pt>
                <c:pt idx="4">
                  <c:v>Oct</c:v>
                </c:pt>
                <c:pt idx="5">
                  <c:v>Nov</c:v>
                </c:pt>
                <c:pt idx="6">
                  <c:v>Dec</c:v>
                </c:pt>
                <c:pt idx="7">
                  <c:v>Jan</c:v>
                </c:pt>
                <c:pt idx="8">
                  <c:v>Feb</c:v>
                </c:pt>
                <c:pt idx="9">
                  <c:v>Mar</c:v>
                </c:pt>
                <c:pt idx="10">
                  <c:v>Apr</c:v>
                </c:pt>
                <c:pt idx="11">
                  <c:v>May</c:v>
                </c:pt>
              </c:strCache>
            </c:strRef>
          </c:cat>
          <c:val>
            <c:numRef>
              <c:f>'Timeline Analysis'!$B$37:$B$48</c:f>
              <c:numCache>
                <c:formatCode>0%</c:formatCode>
                <c:ptCount val="12"/>
                <c:pt idx="0">
                  <c:v>0</c:v>
                </c:pt>
                <c:pt idx="1">
                  <c:v>0</c:v>
                </c:pt>
                <c:pt idx="2">
                  <c:v>5.446086364059767E-2</c:v>
                </c:pt>
                <c:pt idx="3">
                  <c:v>0.12403822198593506</c:v>
                </c:pt>
                <c:pt idx="4">
                  <c:v>0.18441684190951904</c:v>
                </c:pt>
                <c:pt idx="5">
                  <c:v>0.23886595552325343</c:v>
                </c:pt>
                <c:pt idx="6">
                  <c:v>0.33717229983956959</c:v>
                </c:pt>
                <c:pt idx="7">
                  <c:v>0.38393178717738302</c:v>
                </c:pt>
                <c:pt idx="8">
                  <c:v>0.41252726559675579</c:v>
                </c:pt>
                <c:pt idx="9">
                  <c:v>0.49323172909138069</c:v>
                </c:pt>
                <c:pt idx="10">
                  <c:v>1.0011227235812992</c:v>
                </c:pt>
                <c:pt idx="11">
                  <c:v>1.0309213025773258</c:v>
                </c:pt>
              </c:numCache>
            </c:numRef>
          </c:val>
          <c:smooth val="0"/>
          <c:extLst>
            <c:ext xmlns:c16="http://schemas.microsoft.com/office/drawing/2014/chart" uri="{C3380CC4-5D6E-409C-BE32-E72D297353CC}">
              <c16:uniqueId val="{00000000-3C6F-4456-9674-34E62A4C62F8}"/>
            </c:ext>
          </c:extLst>
        </c:ser>
        <c:ser>
          <c:idx val="1"/>
          <c:order val="1"/>
          <c:tx>
            <c:v>2019-2020</c:v>
          </c:tx>
          <c:spPr>
            <a:ln w="28575" cap="rnd">
              <a:solidFill>
                <a:schemeClr val="accent2"/>
              </a:solidFill>
              <a:round/>
            </a:ln>
            <a:effectLst/>
          </c:spPr>
          <c:marker>
            <c:symbol val="none"/>
          </c:marker>
          <c:cat>
            <c:strRef>
              <c:f>'Timeline Analysis'!$A$37:$A$48</c:f>
              <c:strCache>
                <c:ptCount val="12"/>
                <c:pt idx="0">
                  <c:v>Jun</c:v>
                </c:pt>
                <c:pt idx="1">
                  <c:v>Jul</c:v>
                </c:pt>
                <c:pt idx="2">
                  <c:v>Aug</c:v>
                </c:pt>
                <c:pt idx="3">
                  <c:v>Sep</c:v>
                </c:pt>
                <c:pt idx="4">
                  <c:v>Oct</c:v>
                </c:pt>
                <c:pt idx="5">
                  <c:v>Nov</c:v>
                </c:pt>
                <c:pt idx="6">
                  <c:v>Dec</c:v>
                </c:pt>
                <c:pt idx="7">
                  <c:v>Jan</c:v>
                </c:pt>
                <c:pt idx="8">
                  <c:v>Feb</c:v>
                </c:pt>
                <c:pt idx="9">
                  <c:v>Mar</c:v>
                </c:pt>
                <c:pt idx="10">
                  <c:v>Apr</c:v>
                </c:pt>
                <c:pt idx="11">
                  <c:v>May</c:v>
                </c:pt>
              </c:strCache>
            </c:strRef>
          </c:cat>
          <c:val>
            <c:numRef>
              <c:f>'Timeline Analysis'!$C$37:$C$48</c:f>
              <c:numCache>
                <c:formatCode>0%</c:formatCode>
                <c:ptCount val="12"/>
                <c:pt idx="0">
                  <c:v>0.12362091040879365</c:v>
                </c:pt>
                <c:pt idx="1">
                  <c:v>0.1259267173695417</c:v>
                </c:pt>
                <c:pt idx="2">
                  <c:v>0.1259267173695417</c:v>
                </c:pt>
                <c:pt idx="3">
                  <c:v>0.14816616658414339</c:v>
                </c:pt>
                <c:pt idx="4">
                  <c:v>0.16918809472977769</c:v>
                </c:pt>
                <c:pt idx="5">
                  <c:v>0.18596509903872993</c:v>
                </c:pt>
                <c:pt idx="6">
                  <c:v>0.189185961760136</c:v>
                </c:pt>
                <c:pt idx="7">
                  <c:v>0.26555609523571966</c:v>
                </c:pt>
                <c:pt idx="8">
                  <c:v>0.2686241540546162</c:v>
                </c:pt>
                <c:pt idx="9">
                  <c:v>0.2686241540546162</c:v>
                </c:pt>
                <c:pt idx="10">
                  <c:v>0.2686241540546162</c:v>
                </c:pt>
                <c:pt idx="11">
                  <c:v>0.2686241540546162</c:v>
                </c:pt>
              </c:numCache>
            </c:numRef>
          </c:val>
          <c:smooth val="0"/>
          <c:extLst>
            <c:ext xmlns:c16="http://schemas.microsoft.com/office/drawing/2014/chart" uri="{C3380CC4-5D6E-409C-BE32-E72D297353CC}">
              <c16:uniqueId val="{00000001-3C6F-4456-9674-34E62A4C62F8}"/>
            </c:ext>
          </c:extLst>
        </c:ser>
        <c:ser>
          <c:idx val="2"/>
          <c:order val="2"/>
          <c:tx>
            <c:v>Ideal</c:v>
          </c:tx>
          <c:spPr>
            <a:ln w="28575" cap="rnd">
              <a:solidFill>
                <a:schemeClr val="accent3"/>
              </a:solidFill>
              <a:round/>
            </a:ln>
            <a:effectLst/>
          </c:spPr>
          <c:marker>
            <c:symbol val="none"/>
          </c:marker>
          <c:cat>
            <c:strRef>
              <c:f>'Timeline Analysis'!$A$37:$A$48</c:f>
              <c:strCache>
                <c:ptCount val="12"/>
                <c:pt idx="0">
                  <c:v>Jun</c:v>
                </c:pt>
                <c:pt idx="1">
                  <c:v>Jul</c:v>
                </c:pt>
                <c:pt idx="2">
                  <c:v>Aug</c:v>
                </c:pt>
                <c:pt idx="3">
                  <c:v>Sep</c:v>
                </c:pt>
                <c:pt idx="4">
                  <c:v>Oct</c:v>
                </c:pt>
                <c:pt idx="5">
                  <c:v>Nov</c:v>
                </c:pt>
                <c:pt idx="6">
                  <c:v>Dec</c:v>
                </c:pt>
                <c:pt idx="7">
                  <c:v>Jan</c:v>
                </c:pt>
                <c:pt idx="8">
                  <c:v>Feb</c:v>
                </c:pt>
                <c:pt idx="9">
                  <c:v>Mar</c:v>
                </c:pt>
                <c:pt idx="10">
                  <c:v>Apr</c:v>
                </c:pt>
                <c:pt idx="11">
                  <c:v>May</c:v>
                </c:pt>
              </c:strCache>
            </c:strRef>
          </c:cat>
          <c:val>
            <c:numRef>
              <c:f>'Timeline Analysis'!$D$37:$D$48</c:f>
              <c:numCache>
                <c:formatCode>0.0%</c:formatCode>
                <c:ptCount val="12"/>
                <c:pt idx="0">
                  <c:v>8.3333333333333329E-2</c:v>
                </c:pt>
                <c:pt idx="1">
                  <c:v>0.16666666666666666</c:v>
                </c:pt>
                <c:pt idx="2">
                  <c:v>0.25</c:v>
                </c:pt>
                <c:pt idx="3">
                  <c:v>0.33333333333333331</c:v>
                </c:pt>
                <c:pt idx="4">
                  <c:v>0.41666666666666663</c:v>
                </c:pt>
                <c:pt idx="5">
                  <c:v>0.49999999999999994</c:v>
                </c:pt>
                <c:pt idx="6">
                  <c:v>0.58333333333333326</c:v>
                </c:pt>
                <c:pt idx="7">
                  <c:v>0.66666666666666663</c:v>
                </c:pt>
                <c:pt idx="8">
                  <c:v>0.75</c:v>
                </c:pt>
                <c:pt idx="9">
                  <c:v>0.83333333333333337</c:v>
                </c:pt>
                <c:pt idx="10">
                  <c:v>0.91666666666666674</c:v>
                </c:pt>
                <c:pt idx="11">
                  <c:v>1</c:v>
                </c:pt>
              </c:numCache>
            </c:numRef>
          </c:val>
          <c:smooth val="0"/>
          <c:extLst>
            <c:ext xmlns:c16="http://schemas.microsoft.com/office/drawing/2014/chart" uri="{C3380CC4-5D6E-409C-BE32-E72D297353CC}">
              <c16:uniqueId val="{00000002-3C6F-4456-9674-34E62A4C62F8}"/>
            </c:ext>
          </c:extLst>
        </c:ser>
        <c:dLbls>
          <c:showLegendKey val="0"/>
          <c:showVal val="0"/>
          <c:showCatName val="0"/>
          <c:showSerName val="0"/>
          <c:showPercent val="0"/>
          <c:showBubbleSize val="0"/>
        </c:dLbls>
        <c:smooth val="0"/>
        <c:axId val="1036271480"/>
        <c:axId val="1036272440"/>
      </c:lineChart>
      <c:catAx>
        <c:axId val="1036271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6272440"/>
        <c:crosses val="autoZero"/>
        <c:auto val="1"/>
        <c:lblAlgn val="ctr"/>
        <c:lblOffset val="100"/>
        <c:noMultiLvlLbl val="0"/>
      </c:catAx>
      <c:valAx>
        <c:axId val="103627244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62714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strRef>
              <c:f>'Timeline Analysis'!$A$22:$A$33</c:f>
              <c:strCache>
                <c:ptCount val="12"/>
                <c:pt idx="0">
                  <c:v>Jun</c:v>
                </c:pt>
                <c:pt idx="1">
                  <c:v>Jul</c:v>
                </c:pt>
                <c:pt idx="2">
                  <c:v>Aug</c:v>
                </c:pt>
                <c:pt idx="3">
                  <c:v>Sep</c:v>
                </c:pt>
                <c:pt idx="4">
                  <c:v>Oct</c:v>
                </c:pt>
                <c:pt idx="5">
                  <c:v>Nov</c:v>
                </c:pt>
                <c:pt idx="6">
                  <c:v>Dec</c:v>
                </c:pt>
                <c:pt idx="7">
                  <c:v>Jan</c:v>
                </c:pt>
                <c:pt idx="8">
                  <c:v>Feb</c:v>
                </c:pt>
                <c:pt idx="9">
                  <c:v>Mar</c:v>
                </c:pt>
                <c:pt idx="10">
                  <c:v>Apr</c:v>
                </c:pt>
                <c:pt idx="11">
                  <c:v>May</c:v>
                </c:pt>
              </c:strCache>
            </c:strRef>
          </c:cat>
          <c:val>
            <c:numRef>
              <c:f>'Timeline Analysis'!$B$22:$B$33</c:f>
              <c:numCache>
                <c:formatCode>"$"#,##0.00_);[Red]\("$"#,##0.00\)</c:formatCode>
                <c:ptCount val="12"/>
                <c:pt idx="0">
                  <c:v>0</c:v>
                </c:pt>
                <c:pt idx="1">
                  <c:v>0</c:v>
                </c:pt>
                <c:pt idx="2">
                  <c:v>3198.12</c:v>
                </c:pt>
                <c:pt idx="3">
                  <c:v>7283.93</c:v>
                </c:pt>
                <c:pt idx="4">
                  <c:v>10829.560000000001</c:v>
                </c:pt>
                <c:pt idx="5">
                  <c:v>14026.990000000002</c:v>
                </c:pt>
                <c:pt idx="6">
                  <c:v>19799.86</c:v>
                </c:pt>
                <c:pt idx="7">
                  <c:v>22545.73</c:v>
                </c:pt>
                <c:pt idx="8">
                  <c:v>24224.95</c:v>
                </c:pt>
                <c:pt idx="9">
                  <c:v>28964.18</c:v>
                </c:pt>
                <c:pt idx="10">
                  <c:v>58789.2</c:v>
                </c:pt>
                <c:pt idx="11">
                  <c:v>60539.07</c:v>
                </c:pt>
              </c:numCache>
            </c:numRef>
          </c:val>
          <c:smooth val="0"/>
          <c:extLst>
            <c:ext xmlns:c16="http://schemas.microsoft.com/office/drawing/2014/chart" uri="{C3380CC4-5D6E-409C-BE32-E72D297353CC}">
              <c16:uniqueId val="{00000000-CA1A-4C27-9A47-646348C5AA56}"/>
            </c:ext>
          </c:extLst>
        </c:ser>
        <c:ser>
          <c:idx val="1"/>
          <c:order val="1"/>
          <c:spPr>
            <a:ln w="28575" cap="rnd">
              <a:solidFill>
                <a:schemeClr val="accent2"/>
              </a:solidFill>
              <a:round/>
            </a:ln>
            <a:effectLst/>
          </c:spPr>
          <c:marker>
            <c:symbol val="none"/>
          </c:marker>
          <c:cat>
            <c:strRef>
              <c:f>'Timeline Analysis'!$A$22:$A$33</c:f>
              <c:strCache>
                <c:ptCount val="12"/>
                <c:pt idx="0">
                  <c:v>Jun</c:v>
                </c:pt>
                <c:pt idx="1">
                  <c:v>Jul</c:v>
                </c:pt>
                <c:pt idx="2">
                  <c:v>Aug</c:v>
                </c:pt>
                <c:pt idx="3">
                  <c:v>Sep</c:v>
                </c:pt>
                <c:pt idx="4">
                  <c:v>Oct</c:v>
                </c:pt>
                <c:pt idx="5">
                  <c:v>Nov</c:v>
                </c:pt>
                <c:pt idx="6">
                  <c:v>Dec</c:v>
                </c:pt>
                <c:pt idx="7">
                  <c:v>Jan</c:v>
                </c:pt>
                <c:pt idx="8">
                  <c:v>Feb</c:v>
                </c:pt>
                <c:pt idx="9">
                  <c:v>Mar</c:v>
                </c:pt>
                <c:pt idx="10">
                  <c:v>Apr</c:v>
                </c:pt>
                <c:pt idx="11">
                  <c:v>May</c:v>
                </c:pt>
              </c:strCache>
            </c:strRef>
          </c:cat>
          <c:val>
            <c:numRef>
              <c:f>'Timeline Analysis'!$C$22:$C$33</c:f>
              <c:numCache>
                <c:formatCode>"$"#,##0.00_);[Red]\("$"#,##0.00\)</c:formatCode>
                <c:ptCount val="12"/>
                <c:pt idx="0">
                  <c:v>6294.1500000000005</c:v>
                </c:pt>
                <c:pt idx="1">
                  <c:v>6411.55</c:v>
                </c:pt>
                <c:pt idx="2">
                  <c:v>6411.55</c:v>
                </c:pt>
                <c:pt idx="3">
                  <c:v>7543.87</c:v>
                </c:pt>
                <c:pt idx="4">
                  <c:v>8614.2000000000007</c:v>
                </c:pt>
                <c:pt idx="5">
                  <c:v>9468.4000000000015</c:v>
                </c:pt>
                <c:pt idx="6">
                  <c:v>9632.3900000000012</c:v>
                </c:pt>
                <c:pt idx="7">
                  <c:v>13520.77</c:v>
                </c:pt>
                <c:pt idx="8">
                  <c:v>13676.98</c:v>
                </c:pt>
                <c:pt idx="9">
                  <c:v>13676.98</c:v>
                </c:pt>
                <c:pt idx="10">
                  <c:v>13676.98</c:v>
                </c:pt>
                <c:pt idx="11">
                  <c:v>13676.98</c:v>
                </c:pt>
              </c:numCache>
            </c:numRef>
          </c:val>
          <c:smooth val="0"/>
          <c:extLst>
            <c:ext xmlns:c16="http://schemas.microsoft.com/office/drawing/2014/chart" uri="{C3380CC4-5D6E-409C-BE32-E72D297353CC}">
              <c16:uniqueId val="{00000001-CA1A-4C27-9A47-646348C5AA56}"/>
            </c:ext>
          </c:extLst>
        </c:ser>
        <c:dLbls>
          <c:showLegendKey val="0"/>
          <c:showVal val="0"/>
          <c:showCatName val="0"/>
          <c:showSerName val="0"/>
          <c:showPercent val="0"/>
          <c:showBubbleSize val="0"/>
        </c:dLbls>
        <c:smooth val="0"/>
        <c:axId val="871467064"/>
        <c:axId val="871468024"/>
      </c:lineChart>
      <c:catAx>
        <c:axId val="871467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1468024"/>
        <c:crosses val="autoZero"/>
        <c:auto val="1"/>
        <c:lblAlgn val="ctr"/>
        <c:lblOffset val="100"/>
        <c:noMultiLvlLbl val="0"/>
      </c:catAx>
      <c:valAx>
        <c:axId val="87146802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_);[Red]\(&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14670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[BUSG Transaction Analysis.xlsx]Cost Center Analysis (2)!CostCenterAnalysis-Bar-Pivot</c:name>
    <c:fmtId val="27"/>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Department</a:t>
            </a:r>
            <a:r>
              <a:rPr lang="en-US" baseline="0"/>
              <a:t> Expense Distribution over time as a % of total expenditure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9"/>
        <c:spPr>
          <a:solidFill>
            <a:schemeClr val="accent1"/>
          </a:solidFill>
          <a:ln>
            <a:noFill/>
          </a:ln>
          <a:effectLst/>
        </c:spPr>
        <c:marker>
          <c:symbol val="none"/>
        </c:marker>
      </c:pivotFmt>
      <c:pivotFmt>
        <c:idx val="70"/>
        <c:spPr>
          <a:solidFill>
            <a:schemeClr val="accent1"/>
          </a:solidFill>
          <a:ln>
            <a:noFill/>
          </a:ln>
          <a:effectLst/>
        </c:spPr>
        <c:marker>
          <c:symbol val="none"/>
        </c:marker>
      </c:pivotFmt>
      <c:pivotFmt>
        <c:idx val="71"/>
        <c:spPr>
          <a:solidFill>
            <a:schemeClr val="accent1"/>
          </a:solidFill>
          <a:ln>
            <a:noFill/>
          </a:ln>
          <a:effectLst/>
        </c:spPr>
        <c:marker>
          <c:symbol val="none"/>
        </c:marker>
      </c:pivotFmt>
      <c:pivotFmt>
        <c:idx val="72"/>
        <c:spPr>
          <a:solidFill>
            <a:schemeClr val="accent1"/>
          </a:solidFill>
          <a:ln>
            <a:noFill/>
          </a:ln>
          <a:effectLst/>
        </c:spPr>
        <c:marker>
          <c:symbol val="none"/>
        </c:marker>
      </c:pivotFmt>
      <c:pivotFmt>
        <c:idx val="73"/>
        <c:spPr>
          <a:solidFill>
            <a:schemeClr val="accent1"/>
          </a:solidFill>
          <a:ln>
            <a:noFill/>
          </a:ln>
          <a:effectLst/>
        </c:spPr>
        <c:marker>
          <c:symbol val="none"/>
        </c:marker>
      </c:pivotFmt>
      <c:pivotFmt>
        <c:idx val="74"/>
        <c:spPr>
          <a:solidFill>
            <a:schemeClr val="accent1"/>
          </a:solidFill>
          <a:ln>
            <a:noFill/>
          </a:ln>
          <a:effectLst/>
        </c:spPr>
        <c:marker>
          <c:symbol val="none"/>
        </c:marker>
      </c:pivotFmt>
      <c:pivotFmt>
        <c:idx val="75"/>
        <c:spPr>
          <a:solidFill>
            <a:schemeClr val="accent1"/>
          </a:solidFill>
          <a:ln>
            <a:noFill/>
          </a:ln>
          <a:effectLst/>
        </c:spPr>
        <c:marker>
          <c:symbol val="none"/>
        </c:marker>
      </c:pivotFmt>
      <c:pivotFmt>
        <c:idx val="76"/>
        <c:spPr>
          <a:solidFill>
            <a:schemeClr val="accent1"/>
          </a:solidFill>
          <a:ln>
            <a:noFill/>
          </a:ln>
          <a:effectLst/>
        </c:spPr>
        <c:marker>
          <c:symbol val="none"/>
        </c:marker>
      </c:pivotFmt>
      <c:pivotFmt>
        <c:idx val="77"/>
        <c:spPr>
          <a:solidFill>
            <a:schemeClr val="accent1"/>
          </a:solidFill>
          <a:ln>
            <a:noFill/>
          </a:ln>
          <a:effectLst/>
        </c:spPr>
        <c:marker>
          <c:symbol val="none"/>
        </c:marker>
      </c:pivotFmt>
      <c:pivotFmt>
        <c:idx val="78"/>
        <c:spPr>
          <a:solidFill>
            <a:schemeClr val="accent1"/>
          </a:solidFill>
          <a:ln>
            <a:noFill/>
          </a:ln>
          <a:effectLst/>
        </c:spPr>
        <c:marker>
          <c:symbol val="none"/>
        </c:marker>
      </c:pivotFmt>
      <c:pivotFmt>
        <c:idx val="79"/>
        <c:spPr>
          <a:solidFill>
            <a:schemeClr val="accent1"/>
          </a:solidFill>
          <a:ln>
            <a:noFill/>
          </a:ln>
          <a:effectLst/>
        </c:spPr>
        <c:marker>
          <c:symbol val="none"/>
        </c:marker>
      </c:pivotFmt>
      <c:pivotFmt>
        <c:idx val="80"/>
        <c:spPr>
          <a:solidFill>
            <a:schemeClr val="accent1"/>
          </a:solidFill>
          <a:ln>
            <a:noFill/>
          </a:ln>
          <a:effectLst/>
        </c:spPr>
        <c:marker>
          <c:symbol val="none"/>
        </c:marker>
      </c:pivotFmt>
      <c:pivotFmt>
        <c:idx val="81"/>
        <c:spPr>
          <a:solidFill>
            <a:schemeClr val="accent1"/>
          </a:solidFill>
          <a:ln>
            <a:noFill/>
          </a:ln>
          <a:effectLst/>
        </c:spPr>
        <c:marker>
          <c:symbol val="none"/>
        </c:marker>
      </c:pivotFmt>
      <c:pivotFmt>
        <c:idx val="82"/>
        <c:spPr>
          <a:solidFill>
            <a:schemeClr val="accent1"/>
          </a:solidFill>
          <a:ln>
            <a:noFill/>
          </a:ln>
          <a:effectLst/>
        </c:spPr>
        <c:marker>
          <c:symbol val="none"/>
        </c:marker>
      </c:pivotFmt>
      <c:pivotFmt>
        <c:idx val="83"/>
        <c:spPr>
          <a:solidFill>
            <a:schemeClr val="accent1"/>
          </a:solidFill>
          <a:ln>
            <a:noFill/>
          </a:ln>
          <a:effectLst/>
        </c:spPr>
        <c:marker>
          <c:symbol val="none"/>
        </c:marker>
      </c:pivotFmt>
      <c:pivotFmt>
        <c:idx val="84"/>
        <c:spPr>
          <a:solidFill>
            <a:schemeClr val="accent1"/>
          </a:solidFill>
          <a:ln>
            <a:noFill/>
          </a:ln>
          <a:effectLst/>
        </c:spPr>
        <c:marker>
          <c:symbol val="none"/>
        </c:marker>
      </c:pivotFmt>
      <c:pivotFmt>
        <c:idx val="85"/>
        <c:spPr>
          <a:solidFill>
            <a:schemeClr val="accent1"/>
          </a:solidFill>
          <a:ln>
            <a:noFill/>
          </a:ln>
          <a:effectLst/>
        </c:spPr>
        <c:marker>
          <c:symbol val="none"/>
        </c:marker>
      </c:pivotFmt>
      <c:pivotFmt>
        <c:idx val="86"/>
        <c:spPr>
          <a:solidFill>
            <a:schemeClr val="accent1"/>
          </a:solidFill>
          <a:ln>
            <a:noFill/>
          </a:ln>
          <a:effectLst/>
        </c:spPr>
        <c:marker>
          <c:symbol val="none"/>
        </c:marker>
      </c:pivotFmt>
      <c:pivotFmt>
        <c:idx val="87"/>
        <c:spPr>
          <a:solidFill>
            <a:schemeClr val="accent1"/>
          </a:solidFill>
          <a:ln>
            <a:noFill/>
          </a:ln>
          <a:effectLst/>
        </c:spPr>
        <c:marker>
          <c:symbol val="none"/>
        </c:marker>
      </c:pivotFmt>
      <c:pivotFmt>
        <c:idx val="88"/>
        <c:spPr>
          <a:solidFill>
            <a:schemeClr val="accent1"/>
          </a:solidFill>
          <a:ln>
            <a:noFill/>
          </a:ln>
          <a:effectLst/>
        </c:spPr>
        <c:marker>
          <c:symbol val="none"/>
        </c:marker>
      </c:pivotFmt>
      <c:pivotFmt>
        <c:idx val="89"/>
        <c:spPr>
          <a:solidFill>
            <a:schemeClr val="accent1"/>
          </a:solidFill>
          <a:ln>
            <a:noFill/>
          </a:ln>
          <a:effectLst/>
        </c:spPr>
        <c:marker>
          <c:symbol val="none"/>
        </c:marker>
      </c:pivotFmt>
      <c:pivotFmt>
        <c:idx val="90"/>
        <c:spPr>
          <a:solidFill>
            <a:schemeClr val="accent1"/>
          </a:solidFill>
          <a:ln>
            <a:noFill/>
          </a:ln>
          <a:effectLst/>
        </c:spPr>
        <c:marker>
          <c:symbol val="none"/>
        </c:marker>
      </c:pivotFmt>
      <c:pivotFmt>
        <c:idx val="91"/>
        <c:spPr>
          <a:solidFill>
            <a:schemeClr val="accent1"/>
          </a:solidFill>
          <a:ln>
            <a:noFill/>
          </a:ln>
          <a:effectLst/>
        </c:spPr>
        <c:marker>
          <c:symbol val="none"/>
        </c:marker>
      </c:pivotFmt>
      <c:pivotFmt>
        <c:idx val="92"/>
        <c:spPr>
          <a:solidFill>
            <a:srgbClr val="00B0F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3"/>
        <c:spPr>
          <a:solidFill>
            <a:srgbClr val="7030A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5"/>
        <c:spPr>
          <a:solidFill>
            <a:srgbClr val="FF858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7"/>
        <c:spPr>
          <a:solidFill>
            <a:schemeClr val="bg1">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9"/>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0"/>
        <c:spPr>
          <a:solidFill>
            <a:schemeClr val="accent6">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1"/>
        <c:spPr>
          <a:solidFill>
            <a:srgbClr val="99663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2"/>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4"/>
        <c:spPr>
          <a:solidFill>
            <a:schemeClr val="bg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7"/>
        <c:spPr>
          <a:solidFill>
            <a:srgbClr val="0070C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8"/>
        <c:spPr>
          <a:solidFill>
            <a:srgbClr val="FF858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9"/>
        <c:spPr>
          <a:solidFill>
            <a:srgbClr val="00206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0"/>
        <c:spPr>
          <a:solidFill>
            <a:schemeClr val="bg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2"/>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3"/>
        <c:spPr>
          <a:solidFill>
            <a:srgbClr val="FF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5"/>
        <c:spPr>
          <a:solidFill>
            <a:sysClr val="window" lastClr="FFFFFF"/>
          </a:solidFill>
          <a:ln>
            <a:noFill/>
          </a:ln>
          <a:effectLst/>
        </c:spPr>
      </c:pivotFmt>
      <c:pivotFmt>
        <c:idx val="116"/>
        <c:spPr>
          <a:solidFill>
            <a:srgbClr val="00B0F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7"/>
        <c:spPr>
          <a:solidFill>
            <a:srgbClr val="7030A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8"/>
        <c:spPr>
          <a:solidFill>
            <a:schemeClr val="bg1">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9"/>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0"/>
        <c:spPr>
          <a:solidFill>
            <a:schemeClr val="accent6">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1"/>
        <c:spPr>
          <a:solidFill>
            <a:srgbClr val="99663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2"/>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3"/>
        <c:spPr>
          <a:solidFill>
            <a:schemeClr val="bg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5"/>
        <c:spPr>
          <a:solidFill>
            <a:srgbClr val="0070C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6"/>
        <c:spPr>
          <a:solidFill>
            <a:srgbClr val="FF858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7"/>
        <c:spPr>
          <a:solidFill>
            <a:sysClr val="window" lastClr="FFFFFF"/>
          </a:solidFill>
          <a:ln>
            <a:noFill/>
          </a:ln>
          <a:effectLst/>
        </c:spPr>
      </c:pivotFmt>
      <c:pivotFmt>
        <c:idx val="128"/>
        <c:spPr>
          <a:solidFill>
            <a:srgbClr val="00206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9"/>
        <c:spPr>
          <a:solidFill>
            <a:schemeClr val="bg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1"/>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2"/>
        <c:spPr>
          <a:solidFill>
            <a:srgbClr val="FF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3"/>
        <c:spPr>
          <a:solidFill>
            <a:srgbClr val="00B0F0"/>
          </a:solidFill>
          <a:ln>
            <a:noFill/>
          </a:ln>
          <a:effectLst/>
        </c:spPr>
        <c:marker>
          <c:symbol val="none"/>
        </c:marker>
      </c:pivotFmt>
      <c:pivotFmt>
        <c:idx val="134"/>
        <c:spPr>
          <a:solidFill>
            <a:srgbClr val="7030A0"/>
          </a:solidFill>
          <a:ln>
            <a:noFill/>
          </a:ln>
          <a:effectLst/>
        </c:spPr>
        <c:marker>
          <c:symbol val="none"/>
        </c:marker>
      </c:pivotFmt>
      <c:pivotFmt>
        <c:idx val="135"/>
        <c:spPr>
          <a:solidFill>
            <a:schemeClr val="bg1">
              <a:lumMod val="75000"/>
            </a:schemeClr>
          </a:solidFill>
          <a:ln>
            <a:noFill/>
          </a:ln>
          <a:effectLst/>
        </c:spPr>
        <c:marker>
          <c:symbol val="none"/>
        </c:marker>
      </c:pivotFmt>
      <c:pivotFmt>
        <c:idx val="136"/>
        <c:spPr>
          <a:solidFill>
            <a:srgbClr val="FFFF00"/>
          </a:solidFill>
          <a:ln>
            <a:noFill/>
          </a:ln>
          <a:effectLst/>
        </c:spPr>
        <c:marker>
          <c:symbol val="none"/>
        </c:marker>
      </c:pivotFmt>
      <c:pivotFmt>
        <c:idx val="137"/>
        <c:spPr>
          <a:solidFill>
            <a:schemeClr val="accent6">
              <a:lumMod val="75000"/>
            </a:schemeClr>
          </a:solidFill>
          <a:ln>
            <a:noFill/>
          </a:ln>
          <a:effectLst/>
        </c:spPr>
        <c:marker>
          <c:symbol val="none"/>
        </c:marker>
      </c:pivotFmt>
      <c:pivotFmt>
        <c:idx val="138"/>
        <c:spPr>
          <a:solidFill>
            <a:srgbClr val="996633"/>
          </a:solidFill>
          <a:ln>
            <a:noFill/>
          </a:ln>
          <a:effectLst/>
        </c:spPr>
        <c:marker>
          <c:symbol val="none"/>
        </c:marker>
      </c:pivotFmt>
      <c:pivotFmt>
        <c:idx val="139"/>
        <c:spPr>
          <a:solidFill>
            <a:srgbClr val="C00000"/>
          </a:solidFill>
          <a:ln>
            <a:noFill/>
          </a:ln>
          <a:effectLst/>
        </c:spPr>
        <c:marker>
          <c:symbol val="none"/>
        </c:marker>
      </c:pivotFmt>
      <c:pivotFmt>
        <c:idx val="140"/>
        <c:spPr>
          <a:solidFill>
            <a:schemeClr val="bg1"/>
          </a:solidFill>
          <a:ln>
            <a:noFill/>
          </a:ln>
          <a:effectLst/>
        </c:spPr>
        <c:marker>
          <c:symbol val="none"/>
        </c:marker>
      </c:pivotFmt>
      <c:pivotFmt>
        <c:idx val="141"/>
        <c:spPr>
          <a:solidFill>
            <a:schemeClr val="accent1"/>
          </a:solidFill>
          <a:ln>
            <a:noFill/>
          </a:ln>
          <a:effectLst/>
        </c:spPr>
        <c:marker>
          <c:symbol val="none"/>
        </c:marker>
      </c:pivotFmt>
      <c:pivotFmt>
        <c:idx val="142"/>
        <c:spPr>
          <a:solidFill>
            <a:srgbClr val="0070C0"/>
          </a:solidFill>
          <a:ln>
            <a:noFill/>
          </a:ln>
          <a:effectLst/>
        </c:spPr>
        <c:marker>
          <c:symbol val="none"/>
        </c:marker>
      </c:pivotFmt>
      <c:pivotFmt>
        <c:idx val="143"/>
        <c:spPr>
          <a:solidFill>
            <a:srgbClr val="FF8585"/>
          </a:solidFill>
          <a:ln>
            <a:noFill/>
          </a:ln>
          <a:effectLst/>
        </c:spPr>
        <c:marker>
          <c:symbol val="none"/>
        </c:marker>
      </c:pivotFmt>
      <c:pivotFmt>
        <c:idx val="144"/>
        <c:spPr>
          <a:solidFill>
            <a:sysClr val="window" lastClr="FFFFFF"/>
          </a:solidFill>
          <a:ln>
            <a:noFill/>
          </a:ln>
          <a:effectLst/>
        </c:spPr>
      </c:pivotFmt>
      <c:pivotFmt>
        <c:idx val="145"/>
        <c:spPr>
          <a:solidFill>
            <a:srgbClr val="002060"/>
          </a:solidFill>
          <a:ln>
            <a:noFill/>
          </a:ln>
          <a:effectLst/>
        </c:spPr>
        <c:marker>
          <c:symbol val="none"/>
        </c:marker>
      </c:pivotFmt>
      <c:pivotFmt>
        <c:idx val="146"/>
        <c:spPr>
          <a:solidFill>
            <a:schemeClr val="bg1"/>
          </a:solidFill>
          <a:ln>
            <a:noFill/>
          </a:ln>
          <a:effectLst/>
        </c:spPr>
        <c:marker>
          <c:symbol val="none"/>
        </c:marker>
      </c:pivotFmt>
      <c:pivotFmt>
        <c:idx val="147"/>
        <c:spPr>
          <a:solidFill>
            <a:schemeClr val="accent1"/>
          </a:solidFill>
          <a:ln>
            <a:noFill/>
          </a:ln>
          <a:effectLst/>
        </c:spPr>
        <c:marker>
          <c:symbol val="none"/>
        </c:marker>
      </c:pivotFmt>
      <c:pivotFmt>
        <c:idx val="148"/>
        <c:spPr>
          <a:solidFill>
            <a:srgbClr val="FFC000"/>
          </a:solidFill>
          <a:ln>
            <a:noFill/>
          </a:ln>
          <a:effectLst/>
        </c:spPr>
        <c:marker>
          <c:symbol val="none"/>
        </c:marker>
      </c:pivotFmt>
      <c:pivotFmt>
        <c:idx val="149"/>
        <c:spPr>
          <a:solidFill>
            <a:srgbClr val="FF0000"/>
          </a:solidFill>
          <a:ln>
            <a:noFill/>
          </a:ln>
          <a:effectLst/>
        </c:spPr>
        <c:marker>
          <c:symbol val="none"/>
        </c:marker>
      </c:pivotFmt>
    </c:pivotFmts>
    <c:plotArea>
      <c:layout/>
      <c:barChart>
        <c:barDir val="col"/>
        <c:grouping val="percentStacked"/>
        <c:varyColors val="0"/>
        <c:ser>
          <c:idx val="0"/>
          <c:order val="0"/>
          <c:tx>
            <c:strRef>
              <c:f>'Cost Center Analysis (2)'!$B$3:$B$4</c:f>
              <c:strCache>
                <c:ptCount val="1"/>
                <c:pt idx="0">
                  <c:v>16,000 Strong</c:v>
                </c:pt>
              </c:strCache>
            </c:strRef>
          </c:tx>
          <c:spPr>
            <a:solidFill>
              <a:srgbClr val="00B0F0"/>
            </a:solidFill>
            <a:ln>
              <a:noFill/>
            </a:ln>
            <a:effectLst/>
          </c:spPr>
          <c:invertIfNegative val="0"/>
          <c:cat>
            <c:strRef>
              <c:f>'Cost Center Analysis (2)'!$A$5:$A$8</c:f>
              <c:strCache>
                <c:ptCount val="3"/>
                <c:pt idx="0">
                  <c:v>2017-2018</c:v>
                </c:pt>
                <c:pt idx="1">
                  <c:v>2018-2019</c:v>
                </c:pt>
                <c:pt idx="2">
                  <c:v>2019-2020</c:v>
                </c:pt>
              </c:strCache>
            </c:strRef>
          </c:cat>
          <c:val>
            <c:numRef>
              <c:f>'Cost Center Analysis (2)'!$B$5:$B$8</c:f>
              <c:numCache>
                <c:formatCode>"$"#,##0.00_);[Red]\("$"#,##0.00\)</c:formatCode>
                <c:ptCount val="3"/>
                <c:pt idx="0">
                  <c:v>1700.47</c:v>
                </c:pt>
                <c:pt idx="1">
                  <c:v>1793.29</c:v>
                </c:pt>
                <c:pt idx="2">
                  <c:v>156.21</c:v>
                </c:pt>
              </c:numCache>
            </c:numRef>
          </c:val>
          <c:extLst>
            <c:ext xmlns:c16="http://schemas.microsoft.com/office/drawing/2014/chart" uri="{C3380CC4-5D6E-409C-BE32-E72D297353CC}">
              <c16:uniqueId val="{00000000-1905-43D9-A759-215E983A9E25}"/>
            </c:ext>
          </c:extLst>
        </c:ser>
        <c:ser>
          <c:idx val="1"/>
          <c:order val="1"/>
          <c:tx>
            <c:strRef>
              <c:f>'Cost Center Analysis (2)'!$C$3:$C$4</c:f>
              <c:strCache>
                <c:ptCount val="1"/>
                <c:pt idx="0">
                  <c:v>Academic Affairs</c:v>
                </c:pt>
              </c:strCache>
            </c:strRef>
          </c:tx>
          <c:spPr>
            <a:solidFill>
              <a:srgbClr val="7030A0"/>
            </a:solidFill>
            <a:ln>
              <a:noFill/>
            </a:ln>
            <a:effectLst/>
          </c:spPr>
          <c:invertIfNegative val="0"/>
          <c:cat>
            <c:strRef>
              <c:f>'Cost Center Analysis (2)'!$A$5:$A$8</c:f>
              <c:strCache>
                <c:ptCount val="3"/>
                <c:pt idx="0">
                  <c:v>2017-2018</c:v>
                </c:pt>
                <c:pt idx="1">
                  <c:v>2018-2019</c:v>
                </c:pt>
                <c:pt idx="2">
                  <c:v>2019-2020</c:v>
                </c:pt>
              </c:strCache>
            </c:strRef>
          </c:cat>
          <c:val>
            <c:numRef>
              <c:f>'Cost Center Analysis (2)'!$C$5:$C$8</c:f>
              <c:numCache>
                <c:formatCode>"$"#,##0.00_);[Red]\("$"#,##0.00\)</c:formatCode>
                <c:ptCount val="3"/>
                <c:pt idx="0">
                  <c:v>0</c:v>
                </c:pt>
                <c:pt idx="1">
                  <c:v>2091.5299999999997</c:v>
                </c:pt>
                <c:pt idx="2">
                  <c:v>0</c:v>
                </c:pt>
              </c:numCache>
            </c:numRef>
          </c:val>
          <c:extLst>
            <c:ext xmlns:c16="http://schemas.microsoft.com/office/drawing/2014/chart" uri="{C3380CC4-5D6E-409C-BE32-E72D297353CC}">
              <c16:uniqueId val="{00000001-1905-43D9-A759-215E983A9E25}"/>
            </c:ext>
          </c:extLst>
        </c:ser>
        <c:ser>
          <c:idx val="2"/>
          <c:order val="2"/>
          <c:tx>
            <c:strRef>
              <c:f>'Cost Center Analysis (2)'!$D$3:$D$4</c:f>
              <c:strCache>
                <c:ptCount val="1"/>
                <c:pt idx="0">
                  <c:v>City Affairs</c:v>
                </c:pt>
              </c:strCache>
            </c:strRef>
          </c:tx>
          <c:spPr>
            <a:solidFill>
              <a:schemeClr val="bg1">
                <a:lumMod val="75000"/>
              </a:schemeClr>
            </a:solidFill>
            <a:ln>
              <a:noFill/>
            </a:ln>
            <a:effectLst/>
          </c:spPr>
          <c:invertIfNegative val="0"/>
          <c:cat>
            <c:strRef>
              <c:f>'Cost Center Analysis (2)'!$A$5:$A$8</c:f>
              <c:strCache>
                <c:ptCount val="3"/>
                <c:pt idx="0">
                  <c:v>2017-2018</c:v>
                </c:pt>
                <c:pt idx="1">
                  <c:v>2018-2019</c:v>
                </c:pt>
                <c:pt idx="2">
                  <c:v>2019-2020</c:v>
                </c:pt>
              </c:strCache>
            </c:strRef>
          </c:cat>
          <c:val>
            <c:numRef>
              <c:f>'Cost Center Analysis (2)'!$D$5:$D$8</c:f>
              <c:numCache>
                <c:formatCode>"$"#,##0.00_);[Red]\("$"#,##0.00\)</c:formatCode>
                <c:ptCount val="3"/>
                <c:pt idx="0">
                  <c:v>0</c:v>
                </c:pt>
                <c:pt idx="1">
                  <c:v>1924.8899999999999</c:v>
                </c:pt>
                <c:pt idx="2">
                  <c:v>10.5</c:v>
                </c:pt>
              </c:numCache>
            </c:numRef>
          </c:val>
          <c:extLst>
            <c:ext xmlns:c16="http://schemas.microsoft.com/office/drawing/2014/chart" uri="{C3380CC4-5D6E-409C-BE32-E72D297353CC}">
              <c16:uniqueId val="{00000002-1905-43D9-A759-215E983A9E25}"/>
            </c:ext>
          </c:extLst>
        </c:ser>
        <c:ser>
          <c:idx val="3"/>
          <c:order val="3"/>
          <c:tx>
            <c:strRef>
              <c:f>'Cost Center Analysis (2)'!$E$3:$E$4</c:f>
              <c:strCache>
                <c:ptCount val="1"/>
                <c:pt idx="0">
                  <c:v>Communications Department</c:v>
                </c:pt>
              </c:strCache>
            </c:strRef>
          </c:tx>
          <c:spPr>
            <a:solidFill>
              <a:srgbClr val="FFFF00"/>
            </a:solidFill>
            <a:ln>
              <a:noFill/>
            </a:ln>
            <a:effectLst/>
          </c:spPr>
          <c:invertIfNegative val="0"/>
          <c:cat>
            <c:strRef>
              <c:f>'Cost Center Analysis (2)'!$A$5:$A$8</c:f>
              <c:strCache>
                <c:ptCount val="3"/>
                <c:pt idx="0">
                  <c:v>2017-2018</c:v>
                </c:pt>
                <c:pt idx="1">
                  <c:v>2018-2019</c:v>
                </c:pt>
                <c:pt idx="2">
                  <c:v>2019-2020</c:v>
                </c:pt>
              </c:strCache>
            </c:strRef>
          </c:cat>
          <c:val>
            <c:numRef>
              <c:f>'Cost Center Analysis (2)'!$E$5:$E$8</c:f>
              <c:numCache>
                <c:formatCode>"$"#,##0.00_);[Red]\("$"#,##0.00\)</c:formatCode>
                <c:ptCount val="3"/>
                <c:pt idx="0">
                  <c:v>0</c:v>
                </c:pt>
                <c:pt idx="1">
                  <c:v>1562.4600000000003</c:v>
                </c:pt>
                <c:pt idx="2">
                  <c:v>490.54</c:v>
                </c:pt>
              </c:numCache>
            </c:numRef>
          </c:val>
          <c:extLst>
            <c:ext xmlns:c16="http://schemas.microsoft.com/office/drawing/2014/chart" uri="{C3380CC4-5D6E-409C-BE32-E72D297353CC}">
              <c16:uniqueId val="{00000003-1905-43D9-A759-215E983A9E25}"/>
            </c:ext>
          </c:extLst>
        </c:ser>
        <c:ser>
          <c:idx val="4"/>
          <c:order val="4"/>
          <c:tx>
            <c:strRef>
              <c:f>'Cost Center Analysis (2)'!$F$3:$F$4</c:f>
              <c:strCache>
                <c:ptCount val="1"/>
                <c:pt idx="0">
                  <c:v>Environmental Affairs</c:v>
                </c:pt>
              </c:strCache>
            </c:strRef>
          </c:tx>
          <c:spPr>
            <a:solidFill>
              <a:schemeClr val="accent6">
                <a:lumMod val="75000"/>
              </a:schemeClr>
            </a:solidFill>
            <a:ln>
              <a:noFill/>
            </a:ln>
            <a:effectLst/>
          </c:spPr>
          <c:invertIfNegative val="0"/>
          <c:cat>
            <c:strRef>
              <c:f>'Cost Center Analysis (2)'!$A$5:$A$8</c:f>
              <c:strCache>
                <c:ptCount val="3"/>
                <c:pt idx="0">
                  <c:v>2017-2018</c:v>
                </c:pt>
                <c:pt idx="1">
                  <c:v>2018-2019</c:v>
                </c:pt>
                <c:pt idx="2">
                  <c:v>2019-2020</c:v>
                </c:pt>
              </c:strCache>
            </c:strRef>
          </c:cat>
          <c:val>
            <c:numRef>
              <c:f>'Cost Center Analysis (2)'!$F$5:$F$8</c:f>
              <c:numCache>
                <c:formatCode>"$"#,##0.00_);[Red]\("$"#,##0.00\)</c:formatCode>
                <c:ptCount val="3"/>
                <c:pt idx="0">
                  <c:v>382.97</c:v>
                </c:pt>
                <c:pt idx="1">
                  <c:v>1197.8800000000001</c:v>
                </c:pt>
                <c:pt idx="2">
                  <c:v>104.7</c:v>
                </c:pt>
              </c:numCache>
            </c:numRef>
          </c:val>
          <c:extLst>
            <c:ext xmlns:c16="http://schemas.microsoft.com/office/drawing/2014/chart" uri="{C3380CC4-5D6E-409C-BE32-E72D297353CC}">
              <c16:uniqueId val="{00000004-1905-43D9-A759-215E983A9E25}"/>
            </c:ext>
          </c:extLst>
        </c:ser>
        <c:ser>
          <c:idx val="5"/>
          <c:order val="5"/>
          <c:tx>
            <c:strRef>
              <c:f>'Cost Center Analysis (2)'!$G$3:$G$4</c:f>
              <c:strCache>
                <c:ptCount val="1"/>
                <c:pt idx="0">
                  <c:v>Events Department</c:v>
                </c:pt>
              </c:strCache>
            </c:strRef>
          </c:tx>
          <c:spPr>
            <a:solidFill>
              <a:srgbClr val="996633"/>
            </a:solidFill>
            <a:ln>
              <a:noFill/>
            </a:ln>
            <a:effectLst/>
          </c:spPr>
          <c:invertIfNegative val="0"/>
          <c:cat>
            <c:strRef>
              <c:f>'Cost Center Analysis (2)'!$A$5:$A$8</c:f>
              <c:strCache>
                <c:ptCount val="3"/>
                <c:pt idx="0">
                  <c:v>2017-2018</c:v>
                </c:pt>
                <c:pt idx="1">
                  <c:v>2018-2019</c:v>
                </c:pt>
                <c:pt idx="2">
                  <c:v>2019-2020</c:v>
                </c:pt>
              </c:strCache>
            </c:strRef>
          </c:cat>
          <c:val>
            <c:numRef>
              <c:f>'Cost Center Analysis (2)'!$G$5:$G$8</c:f>
              <c:numCache>
                <c:formatCode>"$"#,##0.00_);[Red]\("$"#,##0.00\)</c:formatCode>
                <c:ptCount val="3"/>
                <c:pt idx="0">
                  <c:v>0</c:v>
                </c:pt>
                <c:pt idx="1">
                  <c:v>4994.8200000000006</c:v>
                </c:pt>
                <c:pt idx="2">
                  <c:v>779.32</c:v>
                </c:pt>
              </c:numCache>
            </c:numRef>
          </c:val>
          <c:extLst>
            <c:ext xmlns:c16="http://schemas.microsoft.com/office/drawing/2014/chart" uri="{C3380CC4-5D6E-409C-BE32-E72D297353CC}">
              <c16:uniqueId val="{00000005-1905-43D9-A759-215E983A9E25}"/>
            </c:ext>
          </c:extLst>
        </c:ser>
        <c:ser>
          <c:idx val="6"/>
          <c:order val="6"/>
          <c:tx>
            <c:strRef>
              <c:f>'Cost Center Analysis (2)'!$H$3:$H$4</c:f>
              <c:strCache>
                <c:ptCount val="1"/>
                <c:pt idx="0">
                  <c:v>Executive Board</c:v>
                </c:pt>
              </c:strCache>
            </c:strRef>
          </c:tx>
          <c:spPr>
            <a:solidFill>
              <a:srgbClr val="C00000"/>
            </a:solidFill>
            <a:ln>
              <a:noFill/>
            </a:ln>
            <a:effectLst/>
          </c:spPr>
          <c:invertIfNegative val="0"/>
          <c:cat>
            <c:strRef>
              <c:f>'Cost Center Analysis (2)'!$A$5:$A$8</c:f>
              <c:strCache>
                <c:ptCount val="3"/>
                <c:pt idx="0">
                  <c:v>2017-2018</c:v>
                </c:pt>
                <c:pt idx="1">
                  <c:v>2018-2019</c:v>
                </c:pt>
                <c:pt idx="2">
                  <c:v>2019-2020</c:v>
                </c:pt>
              </c:strCache>
            </c:strRef>
          </c:cat>
          <c:val>
            <c:numRef>
              <c:f>'Cost Center Analysis (2)'!$H$5:$H$8</c:f>
              <c:numCache>
                <c:formatCode>"$"#,##0.00_);[Red]\("$"#,##0.00\)</c:formatCode>
                <c:ptCount val="3"/>
                <c:pt idx="0">
                  <c:v>24827</c:v>
                </c:pt>
                <c:pt idx="1">
                  <c:v>23078.649999999994</c:v>
                </c:pt>
                <c:pt idx="2">
                  <c:v>549.97</c:v>
                </c:pt>
              </c:numCache>
            </c:numRef>
          </c:val>
          <c:extLst>
            <c:ext xmlns:c16="http://schemas.microsoft.com/office/drawing/2014/chart" uri="{C3380CC4-5D6E-409C-BE32-E72D297353CC}">
              <c16:uniqueId val="{00000006-1905-43D9-A759-215E983A9E25}"/>
            </c:ext>
          </c:extLst>
        </c:ser>
        <c:ser>
          <c:idx val="7"/>
          <c:order val="7"/>
          <c:tx>
            <c:strRef>
              <c:f>'Cost Center Analysis (2)'!$I$3:$I$4</c:f>
              <c:strCache>
                <c:ptCount val="1"/>
                <c:pt idx="0">
                  <c:v>Finance Department</c:v>
                </c:pt>
              </c:strCache>
            </c:strRef>
          </c:tx>
          <c:spPr>
            <a:solidFill>
              <a:schemeClr val="bg1"/>
            </a:solidFill>
            <a:ln>
              <a:noFill/>
            </a:ln>
            <a:effectLst/>
          </c:spPr>
          <c:invertIfNegative val="0"/>
          <c:cat>
            <c:strRef>
              <c:f>'Cost Center Analysis (2)'!$A$5:$A$8</c:f>
              <c:strCache>
                <c:ptCount val="3"/>
                <c:pt idx="0">
                  <c:v>2017-2018</c:v>
                </c:pt>
                <c:pt idx="1">
                  <c:v>2018-2019</c:v>
                </c:pt>
                <c:pt idx="2">
                  <c:v>2019-2020</c:v>
                </c:pt>
              </c:strCache>
            </c:strRef>
          </c:cat>
          <c:val>
            <c:numRef>
              <c:f>'Cost Center Analysis (2)'!$I$5:$I$8</c:f>
              <c:numCache>
                <c:formatCode>"$"#,##0.00_);[Red]\("$"#,##0.00\)</c:formatCode>
                <c:ptCount val="3"/>
                <c:pt idx="0">
                  <c:v>18171.919999999998</c:v>
                </c:pt>
                <c:pt idx="1">
                  <c:v>0</c:v>
                </c:pt>
                <c:pt idx="2">
                  <c:v>0</c:v>
                </c:pt>
              </c:numCache>
            </c:numRef>
          </c:val>
          <c:extLst>
            <c:ext xmlns:c16="http://schemas.microsoft.com/office/drawing/2014/chart" uri="{C3380CC4-5D6E-409C-BE32-E72D297353CC}">
              <c16:uniqueId val="{00000007-1905-43D9-A759-215E983A9E25}"/>
            </c:ext>
          </c:extLst>
        </c:ser>
        <c:ser>
          <c:idx val="8"/>
          <c:order val="8"/>
          <c:tx>
            <c:strRef>
              <c:f>'Cost Center Analysis (2)'!$J$3:$J$4</c:f>
              <c:strCache>
                <c:ptCount val="1"/>
                <c:pt idx="0">
                  <c:v>Judicial Commission</c:v>
                </c:pt>
              </c:strCache>
            </c:strRef>
          </c:tx>
          <c:spPr>
            <a:solidFill>
              <a:schemeClr val="accent3">
                <a:lumMod val="60000"/>
              </a:schemeClr>
            </a:solidFill>
            <a:ln>
              <a:noFill/>
            </a:ln>
            <a:effectLst/>
          </c:spPr>
          <c:invertIfNegative val="0"/>
          <c:cat>
            <c:strRef>
              <c:f>'Cost Center Analysis (2)'!$A$5:$A$8</c:f>
              <c:strCache>
                <c:ptCount val="3"/>
                <c:pt idx="0">
                  <c:v>2017-2018</c:v>
                </c:pt>
                <c:pt idx="1">
                  <c:v>2018-2019</c:v>
                </c:pt>
                <c:pt idx="2">
                  <c:v>2019-2020</c:v>
                </c:pt>
              </c:strCache>
            </c:strRef>
          </c:cat>
          <c:val>
            <c:numRef>
              <c:f>'Cost Center Analysis (2)'!$J$5:$J$8</c:f>
              <c:numCache>
                <c:formatCode>"$"#,##0.00_);[Red]\("$"#,##0.00\)</c:formatCode>
                <c:ptCount val="3"/>
                <c:pt idx="0">
                  <c:v>0</c:v>
                </c:pt>
                <c:pt idx="1">
                  <c:v>64.95</c:v>
                </c:pt>
                <c:pt idx="2">
                  <c:v>0</c:v>
                </c:pt>
              </c:numCache>
            </c:numRef>
          </c:val>
          <c:extLst>
            <c:ext xmlns:c16="http://schemas.microsoft.com/office/drawing/2014/chart" uri="{C3380CC4-5D6E-409C-BE32-E72D297353CC}">
              <c16:uniqueId val="{00000008-1905-43D9-A759-215E983A9E25}"/>
            </c:ext>
          </c:extLst>
        </c:ser>
        <c:ser>
          <c:idx val="9"/>
          <c:order val="9"/>
          <c:tx>
            <c:strRef>
              <c:f>'Cost Center Analysis (2)'!$K$3:$K$4</c:f>
              <c:strCache>
                <c:ptCount val="1"/>
                <c:pt idx="0">
                  <c:v>Mental Health Committee</c:v>
                </c:pt>
              </c:strCache>
            </c:strRef>
          </c:tx>
          <c:spPr>
            <a:solidFill>
              <a:srgbClr val="0070C0"/>
            </a:solidFill>
            <a:ln>
              <a:noFill/>
            </a:ln>
            <a:effectLst/>
          </c:spPr>
          <c:invertIfNegative val="0"/>
          <c:cat>
            <c:strRef>
              <c:f>'Cost Center Analysis (2)'!$A$5:$A$8</c:f>
              <c:strCache>
                <c:ptCount val="3"/>
                <c:pt idx="0">
                  <c:v>2017-2018</c:v>
                </c:pt>
                <c:pt idx="1">
                  <c:v>2018-2019</c:v>
                </c:pt>
                <c:pt idx="2">
                  <c:v>2019-2020</c:v>
                </c:pt>
              </c:strCache>
            </c:strRef>
          </c:cat>
          <c:val>
            <c:numRef>
              <c:f>'Cost Center Analysis (2)'!$K$5:$K$8</c:f>
              <c:numCache>
                <c:formatCode>"$"#,##0.00_);[Red]\("$"#,##0.00\)</c:formatCode>
                <c:ptCount val="3"/>
                <c:pt idx="0">
                  <c:v>807.26</c:v>
                </c:pt>
                <c:pt idx="1">
                  <c:v>1045.56</c:v>
                </c:pt>
                <c:pt idx="2">
                  <c:v>93.75</c:v>
                </c:pt>
              </c:numCache>
            </c:numRef>
          </c:val>
          <c:extLst>
            <c:ext xmlns:c16="http://schemas.microsoft.com/office/drawing/2014/chart" uri="{C3380CC4-5D6E-409C-BE32-E72D297353CC}">
              <c16:uniqueId val="{00000009-1905-43D9-A759-215E983A9E25}"/>
            </c:ext>
          </c:extLst>
        </c:ser>
        <c:ser>
          <c:idx val="10"/>
          <c:order val="10"/>
          <c:tx>
            <c:strRef>
              <c:f>'Cost Center Analysis (2)'!$L$3:$L$4</c:f>
              <c:strCache>
                <c:ptCount val="1"/>
                <c:pt idx="0">
                  <c:v>NATSG</c:v>
                </c:pt>
              </c:strCache>
            </c:strRef>
          </c:tx>
          <c:spPr>
            <a:solidFill>
              <a:srgbClr val="FF8585"/>
            </a:solidFill>
            <a:ln>
              <a:noFill/>
            </a:ln>
            <a:effectLst/>
          </c:spPr>
          <c:invertIfNegative val="0"/>
          <c:dPt>
            <c:idx val="0"/>
            <c:invertIfNegative val="0"/>
            <c:bubble3D val="0"/>
            <c:spPr>
              <a:solidFill>
                <a:sysClr val="window" lastClr="FFFFFF"/>
              </a:solidFill>
              <a:ln>
                <a:noFill/>
              </a:ln>
              <a:effectLst/>
            </c:spPr>
            <c:extLst>
              <c:ext xmlns:c16="http://schemas.microsoft.com/office/drawing/2014/chart" uri="{C3380CC4-5D6E-409C-BE32-E72D297353CC}">
                <c16:uniqueId val="{0000000B-1905-43D9-A759-215E983A9E25}"/>
              </c:ext>
            </c:extLst>
          </c:dPt>
          <c:cat>
            <c:strRef>
              <c:f>'Cost Center Analysis (2)'!$A$5:$A$8</c:f>
              <c:strCache>
                <c:ptCount val="3"/>
                <c:pt idx="0">
                  <c:v>2017-2018</c:v>
                </c:pt>
                <c:pt idx="1">
                  <c:v>2018-2019</c:v>
                </c:pt>
                <c:pt idx="2">
                  <c:v>2019-2020</c:v>
                </c:pt>
              </c:strCache>
            </c:strRef>
          </c:cat>
          <c:val>
            <c:numRef>
              <c:f>'Cost Center Analysis (2)'!$L$5:$L$8</c:f>
              <c:numCache>
                <c:formatCode>"$"#,##0.00_);[Red]\("$"#,##0.00\)</c:formatCode>
                <c:ptCount val="3"/>
                <c:pt idx="0">
                  <c:v>30467.1</c:v>
                </c:pt>
                <c:pt idx="1">
                  <c:v>0</c:v>
                </c:pt>
                <c:pt idx="2">
                  <c:v>0</c:v>
                </c:pt>
              </c:numCache>
            </c:numRef>
          </c:val>
          <c:extLst>
            <c:ext xmlns:c16="http://schemas.microsoft.com/office/drawing/2014/chart" uri="{C3380CC4-5D6E-409C-BE32-E72D297353CC}">
              <c16:uniqueId val="{0000000C-1905-43D9-A759-215E983A9E25}"/>
            </c:ext>
          </c:extLst>
        </c:ser>
        <c:ser>
          <c:idx val="11"/>
          <c:order val="11"/>
          <c:tx>
            <c:strRef>
              <c:f>'Cost Center Analysis (2)'!$M$3:$M$4</c:f>
              <c:strCache>
                <c:ptCount val="1"/>
                <c:pt idx="0">
                  <c:v>Recruitment Department</c:v>
                </c:pt>
              </c:strCache>
            </c:strRef>
          </c:tx>
          <c:spPr>
            <a:solidFill>
              <a:srgbClr val="002060"/>
            </a:solidFill>
            <a:ln>
              <a:noFill/>
            </a:ln>
            <a:effectLst/>
          </c:spPr>
          <c:invertIfNegative val="0"/>
          <c:cat>
            <c:strRef>
              <c:f>'Cost Center Analysis (2)'!$A$5:$A$8</c:f>
              <c:strCache>
                <c:ptCount val="3"/>
                <c:pt idx="0">
                  <c:v>2017-2018</c:v>
                </c:pt>
                <c:pt idx="1">
                  <c:v>2018-2019</c:v>
                </c:pt>
                <c:pt idx="2">
                  <c:v>2019-2020</c:v>
                </c:pt>
              </c:strCache>
            </c:strRef>
          </c:cat>
          <c:val>
            <c:numRef>
              <c:f>'Cost Center Analysis (2)'!$M$5:$M$8</c:f>
              <c:numCache>
                <c:formatCode>"$"#,##0.00_);[Red]\("$"#,##0.00\)</c:formatCode>
                <c:ptCount val="3"/>
                <c:pt idx="0">
                  <c:v>0</c:v>
                </c:pt>
                <c:pt idx="1">
                  <c:v>3315.39</c:v>
                </c:pt>
                <c:pt idx="2">
                  <c:v>7918.5</c:v>
                </c:pt>
              </c:numCache>
            </c:numRef>
          </c:val>
          <c:extLst>
            <c:ext xmlns:c16="http://schemas.microsoft.com/office/drawing/2014/chart" uri="{C3380CC4-5D6E-409C-BE32-E72D297353CC}">
              <c16:uniqueId val="{0000000D-1905-43D9-A759-215E983A9E25}"/>
            </c:ext>
          </c:extLst>
        </c:ser>
        <c:ser>
          <c:idx val="12"/>
          <c:order val="12"/>
          <c:tx>
            <c:strRef>
              <c:f>'Cost Center Analysis (2)'!$N$3:$N$4</c:f>
              <c:strCache>
                <c:ptCount val="1"/>
                <c:pt idx="0">
                  <c:v>SEC</c:v>
                </c:pt>
              </c:strCache>
            </c:strRef>
          </c:tx>
          <c:spPr>
            <a:solidFill>
              <a:schemeClr val="bg1"/>
            </a:solidFill>
            <a:ln>
              <a:noFill/>
            </a:ln>
            <a:effectLst/>
          </c:spPr>
          <c:invertIfNegative val="0"/>
          <c:cat>
            <c:strRef>
              <c:f>'Cost Center Analysis (2)'!$A$5:$A$8</c:f>
              <c:strCache>
                <c:ptCount val="3"/>
                <c:pt idx="0">
                  <c:v>2017-2018</c:v>
                </c:pt>
                <c:pt idx="1">
                  <c:v>2018-2019</c:v>
                </c:pt>
                <c:pt idx="2">
                  <c:v>2019-2020</c:v>
                </c:pt>
              </c:strCache>
            </c:strRef>
          </c:cat>
          <c:val>
            <c:numRef>
              <c:f>'Cost Center Analysis (2)'!$N$5:$N$8</c:f>
              <c:numCache>
                <c:formatCode>"$"#,##0.00_);[Red]\("$"#,##0.00\)</c:formatCode>
                <c:ptCount val="3"/>
                <c:pt idx="0">
                  <c:v>88</c:v>
                </c:pt>
                <c:pt idx="1">
                  <c:v>2377.8500000000004</c:v>
                </c:pt>
                <c:pt idx="2">
                  <c:v>0</c:v>
                </c:pt>
              </c:numCache>
            </c:numRef>
          </c:val>
          <c:extLst>
            <c:ext xmlns:c16="http://schemas.microsoft.com/office/drawing/2014/chart" uri="{C3380CC4-5D6E-409C-BE32-E72D297353CC}">
              <c16:uniqueId val="{0000000E-1905-43D9-A759-215E983A9E25}"/>
            </c:ext>
          </c:extLst>
        </c:ser>
        <c:ser>
          <c:idx val="13"/>
          <c:order val="13"/>
          <c:tx>
            <c:strRef>
              <c:f>'Cost Center Analysis (2)'!$O$3:$O$4</c:f>
              <c:strCache>
                <c:ptCount val="1"/>
                <c:pt idx="0">
                  <c:v>Senate</c:v>
                </c:pt>
              </c:strCache>
            </c:strRef>
          </c:tx>
          <c:spPr>
            <a:solidFill>
              <a:schemeClr val="accent2">
                <a:lumMod val="80000"/>
                <a:lumOff val="20000"/>
              </a:schemeClr>
            </a:solidFill>
            <a:ln>
              <a:noFill/>
            </a:ln>
            <a:effectLst/>
          </c:spPr>
          <c:invertIfNegative val="0"/>
          <c:cat>
            <c:strRef>
              <c:f>'Cost Center Analysis (2)'!$A$5:$A$8</c:f>
              <c:strCache>
                <c:ptCount val="3"/>
                <c:pt idx="0">
                  <c:v>2017-2018</c:v>
                </c:pt>
                <c:pt idx="1">
                  <c:v>2018-2019</c:v>
                </c:pt>
                <c:pt idx="2">
                  <c:v>2019-2020</c:v>
                </c:pt>
              </c:strCache>
            </c:strRef>
          </c:cat>
          <c:val>
            <c:numRef>
              <c:f>'Cost Center Analysis (2)'!$O$5:$O$8</c:f>
              <c:numCache>
                <c:formatCode>"$"#,##0.00_);[Red]\("$"#,##0.00\)</c:formatCode>
                <c:ptCount val="3"/>
                <c:pt idx="0">
                  <c:v>0</c:v>
                </c:pt>
                <c:pt idx="1">
                  <c:v>2002.6799999999998</c:v>
                </c:pt>
                <c:pt idx="2">
                  <c:v>0</c:v>
                </c:pt>
              </c:numCache>
            </c:numRef>
          </c:val>
          <c:extLst>
            <c:ext xmlns:c16="http://schemas.microsoft.com/office/drawing/2014/chart" uri="{C3380CC4-5D6E-409C-BE32-E72D297353CC}">
              <c16:uniqueId val="{0000000F-1905-43D9-A759-215E983A9E25}"/>
            </c:ext>
          </c:extLst>
        </c:ser>
        <c:ser>
          <c:idx val="14"/>
          <c:order val="14"/>
          <c:tx>
            <c:strRef>
              <c:f>'Cost Center Analysis (2)'!$P$3:$P$4</c:f>
              <c:strCache>
                <c:ptCount val="1"/>
                <c:pt idx="0">
                  <c:v>Social Advocacy</c:v>
                </c:pt>
              </c:strCache>
            </c:strRef>
          </c:tx>
          <c:spPr>
            <a:solidFill>
              <a:srgbClr val="FFC000"/>
            </a:solidFill>
            <a:ln>
              <a:noFill/>
            </a:ln>
            <a:effectLst/>
          </c:spPr>
          <c:invertIfNegative val="0"/>
          <c:cat>
            <c:strRef>
              <c:f>'Cost Center Analysis (2)'!$A$5:$A$8</c:f>
              <c:strCache>
                <c:ptCount val="3"/>
                <c:pt idx="0">
                  <c:v>2017-2018</c:v>
                </c:pt>
                <c:pt idx="1">
                  <c:v>2018-2019</c:v>
                </c:pt>
                <c:pt idx="2">
                  <c:v>2019-2020</c:v>
                </c:pt>
              </c:strCache>
            </c:strRef>
          </c:cat>
          <c:val>
            <c:numRef>
              <c:f>'Cost Center Analysis (2)'!$P$5:$P$8</c:f>
              <c:numCache>
                <c:formatCode>"$"#,##0.00_);[Red]\("$"#,##0.00\)</c:formatCode>
                <c:ptCount val="3"/>
                <c:pt idx="0">
                  <c:v>0</c:v>
                </c:pt>
                <c:pt idx="1">
                  <c:v>1175.81</c:v>
                </c:pt>
                <c:pt idx="2">
                  <c:v>151.67000000000002</c:v>
                </c:pt>
              </c:numCache>
            </c:numRef>
          </c:val>
          <c:extLst>
            <c:ext xmlns:c16="http://schemas.microsoft.com/office/drawing/2014/chart" uri="{C3380CC4-5D6E-409C-BE32-E72D297353CC}">
              <c16:uniqueId val="{00000010-1905-43D9-A759-215E983A9E25}"/>
            </c:ext>
          </c:extLst>
        </c:ser>
        <c:ser>
          <c:idx val="15"/>
          <c:order val="15"/>
          <c:tx>
            <c:strRef>
              <c:f>'Cost Center Analysis (2)'!$Q$3:$Q$4</c:f>
              <c:strCache>
                <c:ptCount val="1"/>
                <c:pt idx="0">
                  <c:v>VP of Internal Affairs</c:v>
                </c:pt>
              </c:strCache>
            </c:strRef>
          </c:tx>
          <c:spPr>
            <a:solidFill>
              <a:srgbClr val="FF0000"/>
            </a:solidFill>
            <a:ln>
              <a:noFill/>
            </a:ln>
            <a:effectLst/>
          </c:spPr>
          <c:invertIfNegative val="0"/>
          <c:cat>
            <c:strRef>
              <c:f>'Cost Center Analysis (2)'!$A$5:$A$8</c:f>
              <c:strCache>
                <c:ptCount val="3"/>
                <c:pt idx="0">
                  <c:v>2017-2018</c:v>
                </c:pt>
                <c:pt idx="1">
                  <c:v>2018-2019</c:v>
                </c:pt>
                <c:pt idx="2">
                  <c:v>2019-2020</c:v>
                </c:pt>
              </c:strCache>
            </c:strRef>
          </c:cat>
          <c:val>
            <c:numRef>
              <c:f>'Cost Center Analysis (2)'!$Q$5:$Q$8</c:f>
              <c:numCache>
                <c:formatCode>"$"#,##0.00_);[Red]\("$"#,##0.00\)</c:formatCode>
                <c:ptCount val="3"/>
                <c:pt idx="0">
                  <c:v>0</c:v>
                </c:pt>
                <c:pt idx="1">
                  <c:v>13913.309999999998</c:v>
                </c:pt>
                <c:pt idx="2">
                  <c:v>3421.8199999999997</c:v>
                </c:pt>
              </c:numCache>
            </c:numRef>
          </c:val>
          <c:extLst>
            <c:ext xmlns:c16="http://schemas.microsoft.com/office/drawing/2014/chart" uri="{C3380CC4-5D6E-409C-BE32-E72D297353CC}">
              <c16:uniqueId val="{00000011-1905-43D9-A759-215E983A9E25}"/>
            </c:ext>
          </c:extLst>
        </c:ser>
        <c:dLbls>
          <c:showLegendKey val="0"/>
          <c:showVal val="0"/>
          <c:showCatName val="0"/>
          <c:showSerName val="0"/>
          <c:showPercent val="0"/>
          <c:showBubbleSize val="0"/>
        </c:dLbls>
        <c:gapWidth val="150"/>
        <c:overlap val="100"/>
        <c:axId val="991877304"/>
        <c:axId val="991893624"/>
      </c:barChart>
      <c:catAx>
        <c:axId val="991877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1893624"/>
        <c:crosses val="autoZero"/>
        <c:auto val="1"/>
        <c:lblAlgn val="ctr"/>
        <c:lblOffset val="100"/>
        <c:noMultiLvlLbl val="0"/>
      </c:catAx>
      <c:valAx>
        <c:axId val="9918936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1877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[BUSG Transaction Analysis.xlsx]Name Category Analysis (2)!NameCategoryAnalysis-Bar-Pivot</c:name>
    <c:fmtId val="23"/>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0"/>
        <c:spPr>
          <a:solidFill>
            <a:schemeClr val="accent1"/>
          </a:solidFill>
          <a:ln>
            <a:noFill/>
          </a:ln>
          <a:effectLst/>
        </c:spPr>
        <c:marker>
          <c:symbol val="none"/>
        </c:marker>
      </c:pivotFmt>
      <c:pivotFmt>
        <c:idx val="61"/>
        <c:spPr>
          <a:solidFill>
            <a:schemeClr val="accent1"/>
          </a:solidFill>
          <a:ln>
            <a:noFill/>
          </a:ln>
          <a:effectLst/>
        </c:spPr>
        <c:marker>
          <c:symbol val="none"/>
        </c:marker>
      </c:pivotFmt>
      <c:pivotFmt>
        <c:idx val="62"/>
        <c:spPr>
          <a:solidFill>
            <a:schemeClr val="accent1"/>
          </a:solidFill>
          <a:ln>
            <a:noFill/>
          </a:ln>
          <a:effectLst/>
        </c:spPr>
        <c:marker>
          <c:symbol val="none"/>
        </c:marker>
      </c:pivotFmt>
      <c:pivotFmt>
        <c:idx val="63"/>
        <c:spPr>
          <a:solidFill>
            <a:schemeClr val="accent1"/>
          </a:solidFill>
          <a:ln>
            <a:noFill/>
          </a:ln>
          <a:effectLst/>
        </c:spPr>
        <c:marker>
          <c:symbol val="none"/>
        </c:marker>
      </c:pivotFmt>
      <c:pivotFmt>
        <c:idx val="64"/>
        <c:spPr>
          <a:solidFill>
            <a:schemeClr val="accent1"/>
          </a:solidFill>
          <a:ln>
            <a:noFill/>
          </a:ln>
          <a:effectLst/>
        </c:spPr>
        <c:marker>
          <c:symbol val="none"/>
        </c:marker>
      </c:pivotFmt>
      <c:pivotFmt>
        <c:idx val="65"/>
        <c:spPr>
          <a:solidFill>
            <a:schemeClr val="accent1"/>
          </a:solidFill>
          <a:ln>
            <a:noFill/>
          </a:ln>
          <a:effectLst/>
        </c:spPr>
        <c:marker>
          <c:symbol val="none"/>
        </c:marker>
      </c:pivotFmt>
      <c:pivotFmt>
        <c:idx val="66"/>
        <c:spPr>
          <a:solidFill>
            <a:schemeClr val="accent1"/>
          </a:solidFill>
          <a:ln>
            <a:noFill/>
          </a:ln>
          <a:effectLst/>
        </c:spPr>
        <c:marker>
          <c:symbol val="none"/>
        </c:marker>
      </c:pivotFmt>
      <c:pivotFmt>
        <c:idx val="67"/>
        <c:spPr>
          <a:solidFill>
            <a:schemeClr val="accent1"/>
          </a:solidFill>
          <a:ln>
            <a:noFill/>
          </a:ln>
          <a:effectLst/>
        </c:spPr>
        <c:marker>
          <c:symbol val="none"/>
        </c:marker>
      </c:pivotFmt>
      <c:pivotFmt>
        <c:idx val="68"/>
        <c:spPr>
          <a:solidFill>
            <a:schemeClr val="accent1"/>
          </a:solidFill>
          <a:ln>
            <a:noFill/>
          </a:ln>
          <a:effectLst/>
        </c:spPr>
        <c:marker>
          <c:symbol val="none"/>
        </c:marker>
      </c:pivotFmt>
      <c:pivotFmt>
        <c:idx val="69"/>
        <c:spPr>
          <a:solidFill>
            <a:schemeClr val="accent1"/>
          </a:solidFill>
          <a:ln>
            <a:noFill/>
          </a:ln>
          <a:effectLst/>
        </c:spPr>
        <c:marker>
          <c:symbol val="none"/>
        </c:marker>
      </c:pivotFmt>
      <c:pivotFmt>
        <c:idx val="70"/>
        <c:spPr>
          <a:solidFill>
            <a:schemeClr val="accent1"/>
          </a:solidFill>
          <a:ln>
            <a:noFill/>
          </a:ln>
          <a:effectLst/>
        </c:spPr>
        <c:marker>
          <c:symbol val="none"/>
        </c:marker>
      </c:pivotFmt>
      <c:pivotFmt>
        <c:idx val="71"/>
        <c:spPr>
          <a:solidFill>
            <a:schemeClr val="accent1"/>
          </a:solidFill>
          <a:ln>
            <a:noFill/>
          </a:ln>
          <a:effectLst/>
        </c:spPr>
        <c:marker>
          <c:symbol val="none"/>
        </c:marker>
      </c:pivotFmt>
      <c:pivotFmt>
        <c:idx val="72"/>
        <c:spPr>
          <a:solidFill>
            <a:schemeClr val="accent1"/>
          </a:solidFill>
          <a:ln>
            <a:noFill/>
          </a:ln>
          <a:effectLst/>
        </c:spPr>
        <c:marker>
          <c:symbol val="none"/>
        </c:marker>
      </c:pivotFmt>
      <c:pivotFmt>
        <c:idx val="73"/>
        <c:spPr>
          <a:solidFill>
            <a:schemeClr val="accent1"/>
          </a:solidFill>
          <a:ln>
            <a:noFill/>
          </a:ln>
          <a:effectLst/>
        </c:spPr>
        <c:marker>
          <c:symbol val="none"/>
        </c:marker>
      </c:pivotFmt>
      <c:pivotFmt>
        <c:idx val="74"/>
        <c:spPr>
          <a:solidFill>
            <a:schemeClr val="accent1"/>
          </a:solidFill>
          <a:ln>
            <a:noFill/>
          </a:ln>
          <a:effectLst/>
        </c:spPr>
        <c:marker>
          <c:symbol val="none"/>
        </c:marker>
      </c:pivotFmt>
      <c:pivotFmt>
        <c:idx val="75"/>
        <c:spPr>
          <a:solidFill>
            <a:schemeClr val="accent1"/>
          </a:solidFill>
          <a:ln>
            <a:noFill/>
          </a:ln>
          <a:effectLst/>
        </c:spPr>
        <c:marker>
          <c:symbol val="none"/>
        </c:marker>
      </c:pivotFmt>
      <c:pivotFmt>
        <c:idx val="76"/>
        <c:spPr>
          <a:solidFill>
            <a:schemeClr val="accent1"/>
          </a:solidFill>
          <a:ln>
            <a:noFill/>
          </a:ln>
          <a:effectLst/>
        </c:spPr>
        <c:marker>
          <c:symbol val="none"/>
        </c:marker>
      </c:pivotFmt>
      <c:pivotFmt>
        <c:idx val="77"/>
        <c:spPr>
          <a:solidFill>
            <a:schemeClr val="accent1"/>
          </a:solidFill>
          <a:ln>
            <a:noFill/>
          </a:ln>
          <a:effectLst/>
        </c:spPr>
        <c:marker>
          <c:symbol val="none"/>
        </c:marker>
      </c:pivotFmt>
      <c:pivotFmt>
        <c:idx val="78"/>
        <c:spPr>
          <a:solidFill>
            <a:schemeClr val="accent1"/>
          </a:solidFill>
          <a:ln>
            <a:noFill/>
          </a:ln>
          <a:effectLst/>
        </c:spPr>
        <c:marker>
          <c:symbol val="none"/>
        </c:marker>
      </c:pivotFmt>
      <c:pivotFmt>
        <c:idx val="79"/>
        <c:spPr>
          <a:solidFill>
            <a:schemeClr val="accent1"/>
          </a:solidFill>
          <a:ln>
            <a:noFill/>
          </a:ln>
          <a:effectLst/>
        </c:spPr>
        <c:marker>
          <c:symbol val="none"/>
        </c:marker>
      </c:pivotFmt>
      <c:pivotFmt>
        <c:idx val="8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0"/>
        <c:spPr>
          <a:solidFill>
            <a:schemeClr val="accent1"/>
          </a:solidFill>
          <a:ln>
            <a:noFill/>
          </a:ln>
          <a:effectLst/>
        </c:spPr>
        <c:marker>
          <c:symbol val="none"/>
        </c:marker>
      </c:pivotFmt>
      <c:pivotFmt>
        <c:idx val="121"/>
        <c:spPr>
          <a:solidFill>
            <a:schemeClr val="accent1"/>
          </a:solidFill>
          <a:ln>
            <a:noFill/>
          </a:ln>
          <a:effectLst/>
        </c:spPr>
        <c:marker>
          <c:symbol val="none"/>
        </c:marker>
      </c:pivotFmt>
      <c:pivotFmt>
        <c:idx val="122"/>
        <c:spPr>
          <a:solidFill>
            <a:schemeClr val="accent1"/>
          </a:solidFill>
          <a:ln>
            <a:noFill/>
          </a:ln>
          <a:effectLst/>
        </c:spPr>
        <c:marker>
          <c:symbol val="none"/>
        </c:marker>
      </c:pivotFmt>
      <c:pivotFmt>
        <c:idx val="123"/>
        <c:spPr>
          <a:solidFill>
            <a:schemeClr val="accent1"/>
          </a:solidFill>
          <a:ln>
            <a:noFill/>
          </a:ln>
          <a:effectLst/>
        </c:spPr>
        <c:marker>
          <c:symbol val="none"/>
        </c:marker>
      </c:pivotFmt>
      <c:pivotFmt>
        <c:idx val="124"/>
        <c:spPr>
          <a:solidFill>
            <a:schemeClr val="accent1"/>
          </a:solidFill>
          <a:ln>
            <a:noFill/>
          </a:ln>
          <a:effectLst/>
        </c:spPr>
        <c:marker>
          <c:symbol val="none"/>
        </c:marker>
      </c:pivotFmt>
      <c:pivotFmt>
        <c:idx val="125"/>
        <c:spPr>
          <a:solidFill>
            <a:schemeClr val="accent1"/>
          </a:solidFill>
          <a:ln>
            <a:noFill/>
          </a:ln>
          <a:effectLst/>
        </c:spPr>
        <c:marker>
          <c:symbol val="none"/>
        </c:marker>
      </c:pivotFmt>
      <c:pivotFmt>
        <c:idx val="126"/>
        <c:spPr>
          <a:solidFill>
            <a:schemeClr val="accent1"/>
          </a:solidFill>
          <a:ln>
            <a:noFill/>
          </a:ln>
          <a:effectLst/>
        </c:spPr>
        <c:marker>
          <c:symbol val="none"/>
        </c:marker>
      </c:pivotFmt>
      <c:pivotFmt>
        <c:idx val="127"/>
        <c:spPr>
          <a:solidFill>
            <a:schemeClr val="accent1"/>
          </a:solidFill>
          <a:ln>
            <a:noFill/>
          </a:ln>
          <a:effectLst/>
        </c:spPr>
        <c:marker>
          <c:symbol val="none"/>
        </c:marker>
      </c:pivotFmt>
      <c:pivotFmt>
        <c:idx val="128"/>
        <c:spPr>
          <a:solidFill>
            <a:schemeClr val="accent1"/>
          </a:solidFill>
          <a:ln>
            <a:noFill/>
          </a:ln>
          <a:effectLst/>
        </c:spPr>
        <c:marker>
          <c:symbol val="none"/>
        </c:marker>
      </c:pivotFmt>
      <c:pivotFmt>
        <c:idx val="129"/>
        <c:spPr>
          <a:solidFill>
            <a:schemeClr val="accent1"/>
          </a:solidFill>
          <a:ln>
            <a:noFill/>
          </a:ln>
          <a:effectLst/>
        </c:spPr>
        <c:marker>
          <c:symbol val="none"/>
        </c:marker>
      </c:pivotFmt>
      <c:pivotFmt>
        <c:idx val="130"/>
        <c:spPr>
          <a:solidFill>
            <a:schemeClr val="accent1"/>
          </a:solidFill>
          <a:ln>
            <a:noFill/>
          </a:ln>
          <a:effectLst/>
        </c:spPr>
        <c:marker>
          <c:symbol val="none"/>
        </c:marker>
      </c:pivotFmt>
      <c:pivotFmt>
        <c:idx val="131"/>
        <c:spPr>
          <a:solidFill>
            <a:schemeClr val="accent1"/>
          </a:solidFill>
          <a:ln>
            <a:noFill/>
          </a:ln>
          <a:effectLst/>
        </c:spPr>
        <c:marker>
          <c:symbol val="none"/>
        </c:marker>
      </c:pivotFmt>
      <c:pivotFmt>
        <c:idx val="132"/>
        <c:spPr>
          <a:solidFill>
            <a:schemeClr val="accent1"/>
          </a:solidFill>
          <a:ln>
            <a:noFill/>
          </a:ln>
          <a:effectLst/>
        </c:spPr>
        <c:marker>
          <c:symbol val="none"/>
        </c:marker>
      </c:pivotFmt>
      <c:pivotFmt>
        <c:idx val="133"/>
        <c:spPr>
          <a:solidFill>
            <a:schemeClr val="accent1"/>
          </a:solidFill>
          <a:ln>
            <a:noFill/>
          </a:ln>
          <a:effectLst/>
        </c:spPr>
        <c:marker>
          <c:symbol val="none"/>
        </c:marker>
      </c:pivotFmt>
      <c:pivotFmt>
        <c:idx val="134"/>
        <c:spPr>
          <a:solidFill>
            <a:schemeClr val="accent1"/>
          </a:solidFill>
          <a:ln>
            <a:noFill/>
          </a:ln>
          <a:effectLst/>
        </c:spPr>
        <c:marker>
          <c:symbol val="none"/>
        </c:marker>
      </c:pivotFmt>
      <c:pivotFmt>
        <c:idx val="135"/>
        <c:spPr>
          <a:solidFill>
            <a:schemeClr val="accent1"/>
          </a:solidFill>
          <a:ln>
            <a:noFill/>
          </a:ln>
          <a:effectLst/>
        </c:spPr>
        <c:marker>
          <c:symbol val="none"/>
        </c:marker>
      </c:pivotFmt>
      <c:pivotFmt>
        <c:idx val="136"/>
        <c:spPr>
          <a:solidFill>
            <a:schemeClr val="accent1"/>
          </a:solidFill>
          <a:ln>
            <a:noFill/>
          </a:ln>
          <a:effectLst/>
        </c:spPr>
        <c:marker>
          <c:symbol val="none"/>
        </c:marker>
      </c:pivotFmt>
      <c:pivotFmt>
        <c:idx val="137"/>
        <c:spPr>
          <a:solidFill>
            <a:schemeClr val="accent1"/>
          </a:solidFill>
          <a:ln>
            <a:noFill/>
          </a:ln>
          <a:effectLst/>
        </c:spPr>
        <c:marker>
          <c:symbol val="none"/>
        </c:marker>
      </c:pivotFmt>
      <c:pivotFmt>
        <c:idx val="138"/>
        <c:spPr>
          <a:solidFill>
            <a:schemeClr val="accent1"/>
          </a:solidFill>
          <a:ln>
            <a:noFill/>
          </a:ln>
          <a:effectLst/>
        </c:spPr>
        <c:marker>
          <c:symbol val="none"/>
        </c:marker>
      </c:pivotFmt>
    </c:pivotFmts>
    <c:plotArea>
      <c:layout/>
      <c:barChart>
        <c:barDir val="col"/>
        <c:grouping val="percentStacked"/>
        <c:varyColors val="0"/>
        <c:ser>
          <c:idx val="0"/>
          <c:order val="0"/>
          <c:tx>
            <c:strRef>
              <c:f>'Name Category Analysis (2)'!$B$3:$B$4</c:f>
              <c:strCache>
                <c:ptCount val="1"/>
                <c:pt idx="0">
                  <c:v>-</c:v>
                </c:pt>
              </c:strCache>
            </c:strRef>
          </c:tx>
          <c:spPr>
            <a:solidFill>
              <a:schemeClr val="accent1"/>
            </a:solidFill>
            <a:ln>
              <a:noFill/>
            </a:ln>
            <a:effectLst/>
          </c:spPr>
          <c:invertIfNegative val="0"/>
          <c:cat>
            <c:strRef>
              <c:f>'Name Category Analysis (2)'!$A$5:$A$11</c:f>
              <c:strCache>
                <c:ptCount val="6"/>
                <c:pt idx="0">
                  <c:v>2014-2015</c:v>
                </c:pt>
                <c:pt idx="1">
                  <c:v>2015-2016</c:v>
                </c:pt>
                <c:pt idx="2">
                  <c:v>2016-2017</c:v>
                </c:pt>
                <c:pt idx="3">
                  <c:v>2017-2018</c:v>
                </c:pt>
                <c:pt idx="4">
                  <c:v>2018-2019</c:v>
                </c:pt>
                <c:pt idx="5">
                  <c:v>2019-2020</c:v>
                </c:pt>
              </c:strCache>
            </c:strRef>
          </c:cat>
          <c:val>
            <c:numRef>
              <c:f>'Name Category Analysis (2)'!$B$5:$B$11</c:f>
              <c:numCache>
                <c:formatCode>"$"#,##0.00_);[Red]\("$"#,##0.00\)</c:formatCode>
                <c:ptCount val="6"/>
                <c:pt idx="0">
                  <c:v>399.51</c:v>
                </c:pt>
                <c:pt idx="1">
                  <c:v>93.95</c:v>
                </c:pt>
                <c:pt idx="2">
                  <c:v>0</c:v>
                </c:pt>
                <c:pt idx="3">
                  <c:v>0</c:v>
                </c:pt>
                <c:pt idx="4">
                  <c:v>0</c:v>
                </c:pt>
                <c:pt idx="5">
                  <c:v>0</c:v>
                </c:pt>
              </c:numCache>
            </c:numRef>
          </c:val>
          <c:extLst>
            <c:ext xmlns:c16="http://schemas.microsoft.com/office/drawing/2014/chart" uri="{C3380CC4-5D6E-409C-BE32-E72D297353CC}">
              <c16:uniqueId val="{00000000-43E0-457A-969E-06528D8B6CA0}"/>
            </c:ext>
          </c:extLst>
        </c:ser>
        <c:ser>
          <c:idx val="1"/>
          <c:order val="1"/>
          <c:tx>
            <c:strRef>
              <c:f>'Name Category Analysis (2)'!$C$3:$C$4</c:f>
              <c:strCache>
                <c:ptCount val="1"/>
                <c:pt idx="0">
                  <c:v>Clearance</c:v>
                </c:pt>
              </c:strCache>
            </c:strRef>
          </c:tx>
          <c:spPr>
            <a:solidFill>
              <a:schemeClr val="accent2"/>
            </a:solidFill>
            <a:ln>
              <a:noFill/>
            </a:ln>
            <a:effectLst/>
          </c:spPr>
          <c:invertIfNegative val="0"/>
          <c:cat>
            <c:strRef>
              <c:f>'Name Category Analysis (2)'!$A$5:$A$11</c:f>
              <c:strCache>
                <c:ptCount val="6"/>
                <c:pt idx="0">
                  <c:v>2014-2015</c:v>
                </c:pt>
                <c:pt idx="1">
                  <c:v>2015-2016</c:v>
                </c:pt>
                <c:pt idx="2">
                  <c:v>2016-2017</c:v>
                </c:pt>
                <c:pt idx="3">
                  <c:v>2017-2018</c:v>
                </c:pt>
                <c:pt idx="4">
                  <c:v>2018-2019</c:v>
                </c:pt>
                <c:pt idx="5">
                  <c:v>2019-2020</c:v>
                </c:pt>
              </c:strCache>
            </c:strRef>
          </c:cat>
          <c:val>
            <c:numRef>
              <c:f>'Name Category Analysis (2)'!$C$5:$C$11</c:f>
              <c:numCache>
                <c:formatCode>"$"#,##0.00_);[Red]\("$"#,##0.00\)</c:formatCode>
                <c:ptCount val="6"/>
                <c:pt idx="0">
                  <c:v>7124.47</c:v>
                </c:pt>
                <c:pt idx="1">
                  <c:v>19055.349999999999</c:v>
                </c:pt>
                <c:pt idx="2">
                  <c:v>23343.69</c:v>
                </c:pt>
                <c:pt idx="3">
                  <c:v>14436.39</c:v>
                </c:pt>
                <c:pt idx="4">
                  <c:v>0</c:v>
                </c:pt>
                <c:pt idx="5">
                  <c:v>0</c:v>
                </c:pt>
              </c:numCache>
            </c:numRef>
          </c:val>
          <c:extLst>
            <c:ext xmlns:c16="http://schemas.microsoft.com/office/drawing/2014/chart" uri="{C3380CC4-5D6E-409C-BE32-E72D297353CC}">
              <c16:uniqueId val="{00000001-43E0-457A-969E-06528D8B6CA0}"/>
            </c:ext>
          </c:extLst>
        </c:ser>
        <c:ser>
          <c:idx val="2"/>
          <c:order val="2"/>
          <c:tx>
            <c:strRef>
              <c:f>'Name Category Analysis (2)'!$D$3:$D$4</c:f>
              <c:strCache>
                <c:ptCount val="1"/>
                <c:pt idx="0">
                  <c:v>Construction</c:v>
                </c:pt>
              </c:strCache>
            </c:strRef>
          </c:tx>
          <c:spPr>
            <a:solidFill>
              <a:schemeClr val="accent3"/>
            </a:solidFill>
            <a:ln>
              <a:noFill/>
            </a:ln>
            <a:effectLst/>
          </c:spPr>
          <c:invertIfNegative val="0"/>
          <c:cat>
            <c:strRef>
              <c:f>'Name Category Analysis (2)'!$A$5:$A$11</c:f>
              <c:strCache>
                <c:ptCount val="6"/>
                <c:pt idx="0">
                  <c:v>2014-2015</c:v>
                </c:pt>
                <c:pt idx="1">
                  <c:v>2015-2016</c:v>
                </c:pt>
                <c:pt idx="2">
                  <c:v>2016-2017</c:v>
                </c:pt>
                <c:pt idx="3">
                  <c:v>2017-2018</c:v>
                </c:pt>
                <c:pt idx="4">
                  <c:v>2018-2019</c:v>
                </c:pt>
                <c:pt idx="5">
                  <c:v>2019-2020</c:v>
                </c:pt>
              </c:strCache>
            </c:strRef>
          </c:cat>
          <c:val>
            <c:numRef>
              <c:f>'Name Category Analysis (2)'!$D$5:$D$11</c:f>
              <c:numCache>
                <c:formatCode>"$"#,##0.00_);[Red]\("$"#,##0.00\)</c:formatCode>
                <c:ptCount val="6"/>
                <c:pt idx="0">
                  <c:v>0</c:v>
                </c:pt>
                <c:pt idx="1">
                  <c:v>0</c:v>
                </c:pt>
                <c:pt idx="2">
                  <c:v>0</c:v>
                </c:pt>
                <c:pt idx="3">
                  <c:v>8171.9199999999992</c:v>
                </c:pt>
                <c:pt idx="4">
                  <c:v>0</c:v>
                </c:pt>
                <c:pt idx="5">
                  <c:v>0</c:v>
                </c:pt>
              </c:numCache>
            </c:numRef>
          </c:val>
          <c:extLst>
            <c:ext xmlns:c16="http://schemas.microsoft.com/office/drawing/2014/chart" uri="{C3380CC4-5D6E-409C-BE32-E72D297353CC}">
              <c16:uniqueId val="{00000002-43E0-457A-969E-06528D8B6CA0}"/>
            </c:ext>
          </c:extLst>
        </c:ser>
        <c:ser>
          <c:idx val="3"/>
          <c:order val="3"/>
          <c:tx>
            <c:strRef>
              <c:f>'Name Category Analysis (2)'!$E$3:$E$4</c:f>
              <c:strCache>
                <c:ptCount val="1"/>
                <c:pt idx="0">
                  <c:v>Election</c:v>
                </c:pt>
              </c:strCache>
            </c:strRef>
          </c:tx>
          <c:spPr>
            <a:solidFill>
              <a:schemeClr val="accent4"/>
            </a:solidFill>
            <a:ln>
              <a:noFill/>
            </a:ln>
            <a:effectLst/>
          </c:spPr>
          <c:invertIfNegative val="0"/>
          <c:cat>
            <c:strRef>
              <c:f>'Name Category Analysis (2)'!$A$5:$A$11</c:f>
              <c:strCache>
                <c:ptCount val="6"/>
                <c:pt idx="0">
                  <c:v>2014-2015</c:v>
                </c:pt>
                <c:pt idx="1">
                  <c:v>2015-2016</c:v>
                </c:pt>
                <c:pt idx="2">
                  <c:v>2016-2017</c:v>
                </c:pt>
                <c:pt idx="3">
                  <c:v>2017-2018</c:v>
                </c:pt>
                <c:pt idx="4">
                  <c:v>2018-2019</c:v>
                </c:pt>
                <c:pt idx="5">
                  <c:v>2019-2020</c:v>
                </c:pt>
              </c:strCache>
            </c:strRef>
          </c:cat>
          <c:val>
            <c:numRef>
              <c:f>'Name Category Analysis (2)'!$E$5:$E$11</c:f>
              <c:numCache>
                <c:formatCode>"$"#,##0.00_);[Red]\("$"#,##0.00\)</c:formatCode>
                <c:ptCount val="6"/>
                <c:pt idx="0">
                  <c:v>0</c:v>
                </c:pt>
                <c:pt idx="1">
                  <c:v>0</c:v>
                </c:pt>
                <c:pt idx="2">
                  <c:v>1356.9799999999998</c:v>
                </c:pt>
                <c:pt idx="3">
                  <c:v>0</c:v>
                </c:pt>
                <c:pt idx="4">
                  <c:v>0</c:v>
                </c:pt>
                <c:pt idx="5">
                  <c:v>0</c:v>
                </c:pt>
              </c:numCache>
            </c:numRef>
          </c:val>
          <c:extLst>
            <c:ext xmlns:c16="http://schemas.microsoft.com/office/drawing/2014/chart" uri="{C3380CC4-5D6E-409C-BE32-E72D297353CC}">
              <c16:uniqueId val="{00000003-43E0-457A-969E-06528D8B6CA0}"/>
            </c:ext>
          </c:extLst>
        </c:ser>
        <c:ser>
          <c:idx val="4"/>
          <c:order val="4"/>
          <c:tx>
            <c:strRef>
              <c:f>'Name Category Analysis (2)'!$F$3:$F$4</c:f>
              <c:strCache>
                <c:ptCount val="1"/>
                <c:pt idx="0">
                  <c:v>Event</c:v>
                </c:pt>
              </c:strCache>
            </c:strRef>
          </c:tx>
          <c:spPr>
            <a:solidFill>
              <a:schemeClr val="accent5"/>
            </a:solidFill>
            <a:ln>
              <a:noFill/>
            </a:ln>
            <a:effectLst/>
          </c:spPr>
          <c:invertIfNegative val="0"/>
          <c:cat>
            <c:strRef>
              <c:f>'Name Category Analysis (2)'!$A$5:$A$11</c:f>
              <c:strCache>
                <c:ptCount val="6"/>
                <c:pt idx="0">
                  <c:v>2014-2015</c:v>
                </c:pt>
                <c:pt idx="1">
                  <c:v>2015-2016</c:v>
                </c:pt>
                <c:pt idx="2">
                  <c:v>2016-2017</c:v>
                </c:pt>
                <c:pt idx="3">
                  <c:v>2017-2018</c:v>
                </c:pt>
                <c:pt idx="4">
                  <c:v>2018-2019</c:v>
                </c:pt>
                <c:pt idx="5">
                  <c:v>2019-2020</c:v>
                </c:pt>
              </c:strCache>
            </c:strRef>
          </c:cat>
          <c:val>
            <c:numRef>
              <c:f>'Name Category Analysis (2)'!$F$5:$F$11</c:f>
              <c:numCache>
                <c:formatCode>"$"#,##0.00_);[Red]\("$"#,##0.00\)</c:formatCode>
                <c:ptCount val="6"/>
                <c:pt idx="0">
                  <c:v>5514.15</c:v>
                </c:pt>
                <c:pt idx="1">
                  <c:v>16414.18</c:v>
                </c:pt>
                <c:pt idx="2">
                  <c:v>25155.11</c:v>
                </c:pt>
                <c:pt idx="3">
                  <c:v>49048.590000000004</c:v>
                </c:pt>
                <c:pt idx="4">
                  <c:v>51737.120000000017</c:v>
                </c:pt>
                <c:pt idx="5">
                  <c:v>9363.3699999999972</c:v>
                </c:pt>
              </c:numCache>
            </c:numRef>
          </c:val>
          <c:extLst>
            <c:ext xmlns:c16="http://schemas.microsoft.com/office/drawing/2014/chart" uri="{C3380CC4-5D6E-409C-BE32-E72D297353CC}">
              <c16:uniqueId val="{00000004-43E0-457A-969E-06528D8B6CA0}"/>
            </c:ext>
          </c:extLst>
        </c:ser>
        <c:ser>
          <c:idx val="5"/>
          <c:order val="5"/>
          <c:tx>
            <c:strRef>
              <c:f>'Name Category Analysis (2)'!$G$3:$G$4</c:f>
              <c:strCache>
                <c:ptCount val="1"/>
                <c:pt idx="0">
                  <c:v>External Initiative</c:v>
                </c:pt>
              </c:strCache>
            </c:strRef>
          </c:tx>
          <c:spPr>
            <a:solidFill>
              <a:schemeClr val="accent6"/>
            </a:solidFill>
            <a:ln>
              <a:noFill/>
            </a:ln>
            <a:effectLst/>
          </c:spPr>
          <c:invertIfNegative val="0"/>
          <c:cat>
            <c:strRef>
              <c:f>'Name Category Analysis (2)'!$A$5:$A$11</c:f>
              <c:strCache>
                <c:ptCount val="6"/>
                <c:pt idx="0">
                  <c:v>2014-2015</c:v>
                </c:pt>
                <c:pt idx="1">
                  <c:v>2015-2016</c:v>
                </c:pt>
                <c:pt idx="2">
                  <c:v>2016-2017</c:v>
                </c:pt>
                <c:pt idx="3">
                  <c:v>2017-2018</c:v>
                </c:pt>
                <c:pt idx="4">
                  <c:v>2018-2019</c:v>
                </c:pt>
                <c:pt idx="5">
                  <c:v>2019-2020</c:v>
                </c:pt>
              </c:strCache>
            </c:strRef>
          </c:cat>
          <c:val>
            <c:numRef>
              <c:f>'Name Category Analysis (2)'!$G$5:$G$11</c:f>
              <c:numCache>
                <c:formatCode>"$"#,##0.00_);[Red]\("$"#,##0.00\)</c:formatCode>
                <c:ptCount val="6"/>
                <c:pt idx="0">
                  <c:v>226.45</c:v>
                </c:pt>
                <c:pt idx="1">
                  <c:v>6731.9600000000019</c:v>
                </c:pt>
                <c:pt idx="2">
                  <c:v>8379.7000000000007</c:v>
                </c:pt>
                <c:pt idx="3">
                  <c:v>143.84</c:v>
                </c:pt>
                <c:pt idx="4">
                  <c:v>12355.83</c:v>
                </c:pt>
                <c:pt idx="5">
                  <c:v>525.42000000000007</c:v>
                </c:pt>
              </c:numCache>
            </c:numRef>
          </c:val>
          <c:extLst>
            <c:ext xmlns:c16="http://schemas.microsoft.com/office/drawing/2014/chart" uri="{C3380CC4-5D6E-409C-BE32-E72D297353CC}">
              <c16:uniqueId val="{00000005-43E0-457A-969E-06528D8B6CA0}"/>
            </c:ext>
          </c:extLst>
        </c:ser>
        <c:ser>
          <c:idx val="6"/>
          <c:order val="6"/>
          <c:tx>
            <c:strRef>
              <c:f>'Name Category Analysis (2)'!$H$3:$H$4</c:f>
              <c:strCache>
                <c:ptCount val="1"/>
                <c:pt idx="0">
                  <c:v>Fund Cover</c:v>
                </c:pt>
              </c:strCache>
            </c:strRef>
          </c:tx>
          <c:spPr>
            <a:solidFill>
              <a:schemeClr val="accent1">
                <a:lumMod val="60000"/>
              </a:schemeClr>
            </a:solidFill>
            <a:ln>
              <a:noFill/>
            </a:ln>
            <a:effectLst/>
          </c:spPr>
          <c:invertIfNegative val="0"/>
          <c:cat>
            <c:strRef>
              <c:f>'Name Category Analysis (2)'!$A$5:$A$11</c:f>
              <c:strCache>
                <c:ptCount val="6"/>
                <c:pt idx="0">
                  <c:v>2014-2015</c:v>
                </c:pt>
                <c:pt idx="1">
                  <c:v>2015-2016</c:v>
                </c:pt>
                <c:pt idx="2">
                  <c:v>2016-2017</c:v>
                </c:pt>
                <c:pt idx="3">
                  <c:v>2017-2018</c:v>
                </c:pt>
                <c:pt idx="4">
                  <c:v>2018-2019</c:v>
                </c:pt>
                <c:pt idx="5">
                  <c:v>2019-2020</c:v>
                </c:pt>
              </c:strCache>
            </c:strRef>
          </c:cat>
          <c:val>
            <c:numRef>
              <c:f>'Name Category Analysis (2)'!$H$5:$H$11</c:f>
              <c:numCache>
                <c:formatCode>"$"#,##0.00_);[Red]\("$"#,##0.00\)</c:formatCode>
                <c:ptCount val="6"/>
                <c:pt idx="0">
                  <c:v>0</c:v>
                </c:pt>
                <c:pt idx="1">
                  <c:v>0</c:v>
                </c:pt>
                <c:pt idx="2">
                  <c:v>0</c:v>
                </c:pt>
                <c:pt idx="3">
                  <c:v>0</c:v>
                </c:pt>
                <c:pt idx="4">
                  <c:v>0</c:v>
                </c:pt>
                <c:pt idx="5">
                  <c:v>244.48</c:v>
                </c:pt>
              </c:numCache>
            </c:numRef>
          </c:val>
          <c:extLst>
            <c:ext xmlns:c16="http://schemas.microsoft.com/office/drawing/2014/chart" uri="{C3380CC4-5D6E-409C-BE32-E72D297353CC}">
              <c16:uniqueId val="{00000006-43E0-457A-969E-06528D8B6CA0}"/>
            </c:ext>
          </c:extLst>
        </c:ser>
        <c:ser>
          <c:idx val="7"/>
          <c:order val="7"/>
          <c:tx>
            <c:strRef>
              <c:f>'Name Category Analysis (2)'!$I$3:$I$4</c:f>
              <c:strCache>
                <c:ptCount val="1"/>
                <c:pt idx="0">
                  <c:v>Human Resources</c:v>
                </c:pt>
              </c:strCache>
            </c:strRef>
          </c:tx>
          <c:spPr>
            <a:solidFill>
              <a:schemeClr val="accent2">
                <a:lumMod val="60000"/>
              </a:schemeClr>
            </a:solidFill>
            <a:ln>
              <a:noFill/>
            </a:ln>
            <a:effectLst/>
          </c:spPr>
          <c:invertIfNegative val="0"/>
          <c:cat>
            <c:strRef>
              <c:f>'Name Category Analysis (2)'!$A$5:$A$11</c:f>
              <c:strCache>
                <c:ptCount val="6"/>
                <c:pt idx="0">
                  <c:v>2014-2015</c:v>
                </c:pt>
                <c:pt idx="1">
                  <c:v>2015-2016</c:v>
                </c:pt>
                <c:pt idx="2">
                  <c:v>2016-2017</c:v>
                </c:pt>
                <c:pt idx="3">
                  <c:v>2017-2018</c:v>
                </c:pt>
                <c:pt idx="4">
                  <c:v>2018-2019</c:v>
                </c:pt>
                <c:pt idx="5">
                  <c:v>2019-2020</c:v>
                </c:pt>
              </c:strCache>
            </c:strRef>
          </c:cat>
          <c:val>
            <c:numRef>
              <c:f>'Name Category Analysis (2)'!$I$5:$I$11</c:f>
              <c:numCache>
                <c:formatCode>"$"#,##0.00_);[Red]\("$"#,##0.00\)</c:formatCode>
                <c:ptCount val="6"/>
                <c:pt idx="0">
                  <c:v>2400</c:v>
                </c:pt>
                <c:pt idx="1">
                  <c:v>1194.23</c:v>
                </c:pt>
                <c:pt idx="2">
                  <c:v>1116</c:v>
                </c:pt>
                <c:pt idx="3">
                  <c:v>12.7</c:v>
                </c:pt>
                <c:pt idx="4">
                  <c:v>0</c:v>
                </c:pt>
                <c:pt idx="5">
                  <c:v>0</c:v>
                </c:pt>
              </c:numCache>
            </c:numRef>
          </c:val>
          <c:extLst>
            <c:ext xmlns:c16="http://schemas.microsoft.com/office/drawing/2014/chart" uri="{C3380CC4-5D6E-409C-BE32-E72D297353CC}">
              <c16:uniqueId val="{00000007-43E0-457A-969E-06528D8B6CA0}"/>
            </c:ext>
          </c:extLst>
        </c:ser>
        <c:ser>
          <c:idx val="8"/>
          <c:order val="8"/>
          <c:tx>
            <c:strRef>
              <c:f>'Name Category Analysis (2)'!$J$3:$J$4</c:f>
              <c:strCache>
                <c:ptCount val="1"/>
                <c:pt idx="0">
                  <c:v>Initiative</c:v>
                </c:pt>
              </c:strCache>
            </c:strRef>
          </c:tx>
          <c:spPr>
            <a:solidFill>
              <a:schemeClr val="accent3">
                <a:lumMod val="60000"/>
              </a:schemeClr>
            </a:solidFill>
            <a:ln>
              <a:noFill/>
            </a:ln>
            <a:effectLst/>
          </c:spPr>
          <c:invertIfNegative val="0"/>
          <c:cat>
            <c:strRef>
              <c:f>'Name Category Analysis (2)'!$A$5:$A$11</c:f>
              <c:strCache>
                <c:ptCount val="6"/>
                <c:pt idx="0">
                  <c:v>2014-2015</c:v>
                </c:pt>
                <c:pt idx="1">
                  <c:v>2015-2016</c:v>
                </c:pt>
                <c:pt idx="2">
                  <c:v>2016-2017</c:v>
                </c:pt>
                <c:pt idx="3">
                  <c:v>2017-2018</c:v>
                </c:pt>
                <c:pt idx="4">
                  <c:v>2018-2019</c:v>
                </c:pt>
                <c:pt idx="5">
                  <c:v>2019-2020</c:v>
                </c:pt>
              </c:strCache>
            </c:strRef>
          </c:cat>
          <c:val>
            <c:numRef>
              <c:f>'Name Category Analysis (2)'!$J$5:$J$11</c:f>
              <c:numCache>
                <c:formatCode>"$"#,##0.00_);[Red]\("$"#,##0.00\)</c:formatCode>
                <c:ptCount val="6"/>
                <c:pt idx="0">
                  <c:v>4614.12</c:v>
                </c:pt>
                <c:pt idx="1">
                  <c:v>1403.3899999999999</c:v>
                </c:pt>
                <c:pt idx="2">
                  <c:v>214.95</c:v>
                </c:pt>
                <c:pt idx="3">
                  <c:v>0</c:v>
                </c:pt>
                <c:pt idx="4">
                  <c:v>0</c:v>
                </c:pt>
                <c:pt idx="5">
                  <c:v>90.07</c:v>
                </c:pt>
              </c:numCache>
            </c:numRef>
          </c:val>
          <c:extLst>
            <c:ext xmlns:c16="http://schemas.microsoft.com/office/drawing/2014/chart" uri="{C3380CC4-5D6E-409C-BE32-E72D297353CC}">
              <c16:uniqueId val="{00000008-43E0-457A-969E-06528D8B6CA0}"/>
            </c:ext>
          </c:extLst>
        </c:ser>
        <c:ser>
          <c:idx val="9"/>
          <c:order val="9"/>
          <c:tx>
            <c:strRef>
              <c:f>'Name Category Analysis (2)'!$K$3:$K$4</c:f>
              <c:strCache>
                <c:ptCount val="1"/>
                <c:pt idx="0">
                  <c:v>Internal Initiative</c:v>
                </c:pt>
              </c:strCache>
            </c:strRef>
          </c:tx>
          <c:spPr>
            <a:solidFill>
              <a:schemeClr val="accent4">
                <a:lumMod val="60000"/>
              </a:schemeClr>
            </a:solidFill>
            <a:ln>
              <a:noFill/>
            </a:ln>
            <a:effectLst/>
          </c:spPr>
          <c:invertIfNegative val="0"/>
          <c:cat>
            <c:strRef>
              <c:f>'Name Category Analysis (2)'!$A$5:$A$11</c:f>
              <c:strCache>
                <c:ptCount val="6"/>
                <c:pt idx="0">
                  <c:v>2014-2015</c:v>
                </c:pt>
                <c:pt idx="1">
                  <c:v>2015-2016</c:v>
                </c:pt>
                <c:pt idx="2">
                  <c:v>2016-2017</c:v>
                </c:pt>
                <c:pt idx="3">
                  <c:v>2017-2018</c:v>
                </c:pt>
                <c:pt idx="4">
                  <c:v>2018-2019</c:v>
                </c:pt>
                <c:pt idx="5">
                  <c:v>2019-2020</c:v>
                </c:pt>
              </c:strCache>
            </c:strRef>
          </c:cat>
          <c:val>
            <c:numRef>
              <c:f>'Name Category Analysis (2)'!$K$5:$K$11</c:f>
              <c:numCache>
                <c:formatCode>"$"#,##0.00_);[Red]\("$"#,##0.00\)</c:formatCode>
                <c:ptCount val="6"/>
                <c:pt idx="0">
                  <c:v>0</c:v>
                </c:pt>
                <c:pt idx="1">
                  <c:v>0</c:v>
                </c:pt>
                <c:pt idx="2">
                  <c:v>0</c:v>
                </c:pt>
                <c:pt idx="3">
                  <c:v>0</c:v>
                </c:pt>
                <c:pt idx="4">
                  <c:v>15634.539999999999</c:v>
                </c:pt>
                <c:pt idx="5">
                  <c:v>3279.8199999999997</c:v>
                </c:pt>
              </c:numCache>
            </c:numRef>
          </c:val>
          <c:extLst>
            <c:ext xmlns:c16="http://schemas.microsoft.com/office/drawing/2014/chart" uri="{C3380CC4-5D6E-409C-BE32-E72D297353CC}">
              <c16:uniqueId val="{00000009-43E0-457A-969E-06528D8B6CA0}"/>
            </c:ext>
          </c:extLst>
        </c:ser>
        <c:ser>
          <c:idx val="10"/>
          <c:order val="10"/>
          <c:tx>
            <c:strRef>
              <c:f>'Name Category Analysis (2)'!$L$3:$L$4</c:f>
              <c:strCache>
                <c:ptCount val="1"/>
                <c:pt idx="0">
                  <c:v>Inventory</c:v>
                </c:pt>
              </c:strCache>
            </c:strRef>
          </c:tx>
          <c:spPr>
            <a:solidFill>
              <a:schemeClr val="accent5">
                <a:lumMod val="60000"/>
              </a:schemeClr>
            </a:solidFill>
            <a:ln>
              <a:noFill/>
            </a:ln>
            <a:effectLst/>
          </c:spPr>
          <c:invertIfNegative val="0"/>
          <c:cat>
            <c:strRef>
              <c:f>'Name Category Analysis (2)'!$A$5:$A$11</c:f>
              <c:strCache>
                <c:ptCount val="6"/>
                <c:pt idx="0">
                  <c:v>2014-2015</c:v>
                </c:pt>
                <c:pt idx="1">
                  <c:v>2015-2016</c:v>
                </c:pt>
                <c:pt idx="2">
                  <c:v>2016-2017</c:v>
                </c:pt>
                <c:pt idx="3">
                  <c:v>2017-2018</c:v>
                </c:pt>
                <c:pt idx="4">
                  <c:v>2018-2019</c:v>
                </c:pt>
                <c:pt idx="5">
                  <c:v>2019-2020</c:v>
                </c:pt>
              </c:strCache>
            </c:strRef>
          </c:cat>
          <c:val>
            <c:numRef>
              <c:f>'Name Category Analysis (2)'!$L$5:$L$11</c:f>
              <c:numCache>
                <c:formatCode>"$"#,##0.00_);[Red]\("$"#,##0.00\)</c:formatCode>
                <c:ptCount val="6"/>
                <c:pt idx="0">
                  <c:v>1556.4600000000003</c:v>
                </c:pt>
                <c:pt idx="1">
                  <c:v>2720.29</c:v>
                </c:pt>
                <c:pt idx="2">
                  <c:v>639.18999999999994</c:v>
                </c:pt>
                <c:pt idx="3">
                  <c:v>691.68000000000006</c:v>
                </c:pt>
                <c:pt idx="4">
                  <c:v>1387.8200000000002</c:v>
                </c:pt>
                <c:pt idx="5">
                  <c:v>0</c:v>
                </c:pt>
              </c:numCache>
            </c:numRef>
          </c:val>
          <c:extLst>
            <c:ext xmlns:c16="http://schemas.microsoft.com/office/drawing/2014/chart" uri="{C3380CC4-5D6E-409C-BE32-E72D297353CC}">
              <c16:uniqueId val="{0000000A-43E0-457A-969E-06528D8B6CA0}"/>
            </c:ext>
          </c:extLst>
        </c:ser>
        <c:ser>
          <c:idx val="11"/>
          <c:order val="11"/>
          <c:tx>
            <c:strRef>
              <c:f>'Name Category Analysis (2)'!$M$3:$M$4</c:f>
              <c:strCache>
                <c:ptCount val="1"/>
                <c:pt idx="0">
                  <c:v>Marketing</c:v>
                </c:pt>
              </c:strCache>
            </c:strRef>
          </c:tx>
          <c:spPr>
            <a:solidFill>
              <a:schemeClr val="accent6">
                <a:lumMod val="60000"/>
              </a:schemeClr>
            </a:solidFill>
            <a:ln>
              <a:noFill/>
            </a:ln>
            <a:effectLst/>
          </c:spPr>
          <c:invertIfNegative val="0"/>
          <c:cat>
            <c:strRef>
              <c:f>'Name Category Analysis (2)'!$A$5:$A$11</c:f>
              <c:strCache>
                <c:ptCount val="6"/>
                <c:pt idx="0">
                  <c:v>2014-2015</c:v>
                </c:pt>
                <c:pt idx="1">
                  <c:v>2015-2016</c:v>
                </c:pt>
                <c:pt idx="2">
                  <c:v>2016-2017</c:v>
                </c:pt>
                <c:pt idx="3">
                  <c:v>2017-2018</c:v>
                </c:pt>
                <c:pt idx="4">
                  <c:v>2018-2019</c:v>
                </c:pt>
                <c:pt idx="5">
                  <c:v>2019-2020</c:v>
                </c:pt>
              </c:strCache>
            </c:strRef>
          </c:cat>
          <c:val>
            <c:numRef>
              <c:f>'Name Category Analysis (2)'!$M$5:$M$11</c:f>
              <c:numCache>
                <c:formatCode>"$"#,##0.00_);[Red]\("$"#,##0.00\)</c:formatCode>
                <c:ptCount val="6"/>
                <c:pt idx="0">
                  <c:v>12779.62</c:v>
                </c:pt>
                <c:pt idx="1">
                  <c:v>319.55</c:v>
                </c:pt>
                <c:pt idx="2">
                  <c:v>0</c:v>
                </c:pt>
                <c:pt idx="3">
                  <c:v>82.95</c:v>
                </c:pt>
                <c:pt idx="4">
                  <c:v>2078.2200000000003</c:v>
                </c:pt>
                <c:pt idx="5">
                  <c:v>411.96000000000004</c:v>
                </c:pt>
              </c:numCache>
            </c:numRef>
          </c:val>
          <c:extLst>
            <c:ext xmlns:c16="http://schemas.microsoft.com/office/drawing/2014/chart" uri="{C3380CC4-5D6E-409C-BE32-E72D297353CC}">
              <c16:uniqueId val="{0000000B-43E0-457A-969E-06528D8B6CA0}"/>
            </c:ext>
          </c:extLst>
        </c:ser>
        <c:ser>
          <c:idx val="12"/>
          <c:order val="12"/>
          <c:tx>
            <c:strRef>
              <c:f>'Name Category Analysis (2)'!$N$3:$N$4</c:f>
              <c:strCache>
                <c:ptCount val="1"/>
                <c:pt idx="0">
                  <c:v>Meeting</c:v>
                </c:pt>
              </c:strCache>
            </c:strRef>
          </c:tx>
          <c:spPr>
            <a:solidFill>
              <a:schemeClr val="accent1">
                <a:lumMod val="80000"/>
                <a:lumOff val="20000"/>
              </a:schemeClr>
            </a:solidFill>
            <a:ln>
              <a:noFill/>
            </a:ln>
            <a:effectLst/>
          </c:spPr>
          <c:invertIfNegative val="0"/>
          <c:cat>
            <c:strRef>
              <c:f>'Name Category Analysis (2)'!$A$5:$A$11</c:f>
              <c:strCache>
                <c:ptCount val="6"/>
                <c:pt idx="0">
                  <c:v>2014-2015</c:v>
                </c:pt>
                <c:pt idx="1">
                  <c:v>2015-2016</c:v>
                </c:pt>
                <c:pt idx="2">
                  <c:v>2016-2017</c:v>
                </c:pt>
                <c:pt idx="3">
                  <c:v>2017-2018</c:v>
                </c:pt>
                <c:pt idx="4">
                  <c:v>2018-2019</c:v>
                </c:pt>
                <c:pt idx="5">
                  <c:v>2019-2020</c:v>
                </c:pt>
              </c:strCache>
            </c:strRef>
          </c:cat>
          <c:val>
            <c:numRef>
              <c:f>'Name Category Analysis (2)'!$N$5:$N$11</c:f>
              <c:numCache>
                <c:formatCode>"$"#,##0.00_);[Red]\("$"#,##0.00\)</c:formatCode>
                <c:ptCount val="6"/>
                <c:pt idx="0">
                  <c:v>113.77</c:v>
                </c:pt>
                <c:pt idx="1">
                  <c:v>213</c:v>
                </c:pt>
                <c:pt idx="2">
                  <c:v>0</c:v>
                </c:pt>
                <c:pt idx="3">
                  <c:v>0</c:v>
                </c:pt>
                <c:pt idx="4">
                  <c:v>0</c:v>
                </c:pt>
                <c:pt idx="5">
                  <c:v>0</c:v>
                </c:pt>
              </c:numCache>
            </c:numRef>
          </c:val>
          <c:extLst>
            <c:ext xmlns:c16="http://schemas.microsoft.com/office/drawing/2014/chart" uri="{C3380CC4-5D6E-409C-BE32-E72D297353CC}">
              <c16:uniqueId val="{0000000C-43E0-457A-969E-06528D8B6CA0}"/>
            </c:ext>
          </c:extLst>
        </c:ser>
        <c:ser>
          <c:idx val="13"/>
          <c:order val="13"/>
          <c:tx>
            <c:strRef>
              <c:f>'Name Category Analysis (2)'!$O$3:$O$4</c:f>
              <c:strCache>
                <c:ptCount val="1"/>
                <c:pt idx="0">
                  <c:v>Office Supplies</c:v>
                </c:pt>
              </c:strCache>
            </c:strRef>
          </c:tx>
          <c:spPr>
            <a:solidFill>
              <a:schemeClr val="accent2">
                <a:lumMod val="80000"/>
                <a:lumOff val="20000"/>
              </a:schemeClr>
            </a:solidFill>
            <a:ln>
              <a:noFill/>
            </a:ln>
            <a:effectLst/>
          </c:spPr>
          <c:invertIfNegative val="0"/>
          <c:cat>
            <c:strRef>
              <c:f>'Name Category Analysis (2)'!$A$5:$A$11</c:f>
              <c:strCache>
                <c:ptCount val="6"/>
                <c:pt idx="0">
                  <c:v>2014-2015</c:v>
                </c:pt>
                <c:pt idx="1">
                  <c:v>2015-2016</c:v>
                </c:pt>
                <c:pt idx="2">
                  <c:v>2016-2017</c:v>
                </c:pt>
                <c:pt idx="3">
                  <c:v>2017-2018</c:v>
                </c:pt>
                <c:pt idx="4">
                  <c:v>2018-2019</c:v>
                </c:pt>
                <c:pt idx="5">
                  <c:v>2019-2020</c:v>
                </c:pt>
              </c:strCache>
            </c:strRef>
          </c:cat>
          <c:val>
            <c:numRef>
              <c:f>'Name Category Analysis (2)'!$O$5:$O$11</c:f>
              <c:numCache>
                <c:formatCode>"$"#,##0.00_);[Red]\("$"#,##0.00\)</c:formatCode>
                <c:ptCount val="6"/>
                <c:pt idx="0">
                  <c:v>0</c:v>
                </c:pt>
                <c:pt idx="1">
                  <c:v>72</c:v>
                </c:pt>
                <c:pt idx="2">
                  <c:v>0</c:v>
                </c:pt>
                <c:pt idx="3">
                  <c:v>0</c:v>
                </c:pt>
                <c:pt idx="4">
                  <c:v>0</c:v>
                </c:pt>
                <c:pt idx="5">
                  <c:v>0</c:v>
                </c:pt>
              </c:numCache>
            </c:numRef>
          </c:val>
          <c:extLst>
            <c:ext xmlns:c16="http://schemas.microsoft.com/office/drawing/2014/chart" uri="{C3380CC4-5D6E-409C-BE32-E72D297353CC}">
              <c16:uniqueId val="{0000000D-43E0-457A-969E-06528D8B6CA0}"/>
            </c:ext>
          </c:extLst>
        </c:ser>
        <c:ser>
          <c:idx val="14"/>
          <c:order val="14"/>
          <c:tx>
            <c:strRef>
              <c:f>'Name Category Analysis (2)'!$P$3:$P$4</c:f>
              <c:strCache>
                <c:ptCount val="1"/>
                <c:pt idx="0">
                  <c:v>Service Credit</c:v>
                </c:pt>
              </c:strCache>
            </c:strRef>
          </c:tx>
          <c:spPr>
            <a:solidFill>
              <a:schemeClr val="accent3">
                <a:lumMod val="80000"/>
                <a:lumOff val="20000"/>
              </a:schemeClr>
            </a:solidFill>
            <a:ln>
              <a:noFill/>
            </a:ln>
            <a:effectLst/>
          </c:spPr>
          <c:invertIfNegative val="0"/>
          <c:cat>
            <c:strRef>
              <c:f>'Name Category Analysis (2)'!$A$5:$A$11</c:f>
              <c:strCache>
                <c:ptCount val="6"/>
                <c:pt idx="0">
                  <c:v>2014-2015</c:v>
                </c:pt>
                <c:pt idx="1">
                  <c:v>2015-2016</c:v>
                </c:pt>
                <c:pt idx="2">
                  <c:v>2016-2017</c:v>
                </c:pt>
                <c:pt idx="3">
                  <c:v>2017-2018</c:v>
                </c:pt>
                <c:pt idx="4">
                  <c:v>2018-2019</c:v>
                </c:pt>
                <c:pt idx="5">
                  <c:v>2019-2020</c:v>
                </c:pt>
              </c:strCache>
            </c:strRef>
          </c:cat>
          <c:val>
            <c:numRef>
              <c:f>'Name Category Analysis (2)'!$P$5:$P$11</c:f>
              <c:numCache>
                <c:formatCode>"$"#,##0.00_);[Red]\("$"#,##0.00\)</c:formatCode>
                <c:ptCount val="6"/>
                <c:pt idx="0">
                  <c:v>0</c:v>
                </c:pt>
                <c:pt idx="1">
                  <c:v>0</c:v>
                </c:pt>
                <c:pt idx="2">
                  <c:v>0</c:v>
                </c:pt>
                <c:pt idx="3">
                  <c:v>3735.53</c:v>
                </c:pt>
                <c:pt idx="4">
                  <c:v>0</c:v>
                </c:pt>
                <c:pt idx="5">
                  <c:v>0</c:v>
                </c:pt>
              </c:numCache>
            </c:numRef>
          </c:val>
          <c:extLst>
            <c:ext xmlns:c16="http://schemas.microsoft.com/office/drawing/2014/chart" uri="{C3380CC4-5D6E-409C-BE32-E72D297353CC}">
              <c16:uniqueId val="{0000000E-43E0-457A-969E-06528D8B6CA0}"/>
            </c:ext>
          </c:extLst>
        </c:ser>
        <c:ser>
          <c:idx val="15"/>
          <c:order val="15"/>
          <c:tx>
            <c:strRef>
              <c:f>'Name Category Analysis (2)'!$Q$3:$Q$4</c:f>
              <c:strCache>
                <c:ptCount val="1"/>
                <c:pt idx="0">
                  <c:v>Special Event</c:v>
                </c:pt>
              </c:strCache>
            </c:strRef>
          </c:tx>
          <c:spPr>
            <a:solidFill>
              <a:schemeClr val="accent4">
                <a:lumMod val="80000"/>
                <a:lumOff val="20000"/>
              </a:schemeClr>
            </a:solidFill>
            <a:ln>
              <a:noFill/>
            </a:ln>
            <a:effectLst/>
          </c:spPr>
          <c:invertIfNegative val="0"/>
          <c:cat>
            <c:strRef>
              <c:f>'Name Category Analysis (2)'!$A$5:$A$11</c:f>
              <c:strCache>
                <c:ptCount val="6"/>
                <c:pt idx="0">
                  <c:v>2014-2015</c:v>
                </c:pt>
                <c:pt idx="1">
                  <c:v>2015-2016</c:v>
                </c:pt>
                <c:pt idx="2">
                  <c:v>2016-2017</c:v>
                </c:pt>
                <c:pt idx="3">
                  <c:v>2017-2018</c:v>
                </c:pt>
                <c:pt idx="4">
                  <c:v>2018-2019</c:v>
                </c:pt>
                <c:pt idx="5">
                  <c:v>2019-2020</c:v>
                </c:pt>
              </c:strCache>
            </c:strRef>
          </c:cat>
          <c:val>
            <c:numRef>
              <c:f>'Name Category Analysis (2)'!$Q$5:$Q$11</c:f>
              <c:numCache>
                <c:formatCode>"$"#,##0.00_);[Red]\("$"#,##0.00\)</c:formatCode>
                <c:ptCount val="6"/>
                <c:pt idx="0">
                  <c:v>0</c:v>
                </c:pt>
                <c:pt idx="1">
                  <c:v>354.28999999999996</c:v>
                </c:pt>
                <c:pt idx="2">
                  <c:v>0</c:v>
                </c:pt>
                <c:pt idx="3">
                  <c:v>0</c:v>
                </c:pt>
                <c:pt idx="4">
                  <c:v>0</c:v>
                </c:pt>
                <c:pt idx="5">
                  <c:v>0</c:v>
                </c:pt>
              </c:numCache>
            </c:numRef>
          </c:val>
          <c:extLst>
            <c:ext xmlns:c16="http://schemas.microsoft.com/office/drawing/2014/chart" uri="{C3380CC4-5D6E-409C-BE32-E72D297353CC}">
              <c16:uniqueId val="{0000000F-43E0-457A-969E-06528D8B6CA0}"/>
            </c:ext>
          </c:extLst>
        </c:ser>
        <c:ser>
          <c:idx val="16"/>
          <c:order val="16"/>
          <c:tx>
            <c:strRef>
              <c:f>'Name Category Analysis (2)'!$R$3:$R$4</c:f>
              <c:strCache>
                <c:ptCount val="1"/>
                <c:pt idx="0">
                  <c:v>Transfer Out</c:v>
                </c:pt>
              </c:strCache>
            </c:strRef>
          </c:tx>
          <c:spPr>
            <a:solidFill>
              <a:schemeClr val="accent5">
                <a:lumMod val="80000"/>
                <a:lumOff val="20000"/>
              </a:schemeClr>
            </a:solidFill>
            <a:ln>
              <a:noFill/>
            </a:ln>
            <a:effectLst/>
          </c:spPr>
          <c:invertIfNegative val="0"/>
          <c:cat>
            <c:strRef>
              <c:f>'Name Category Analysis (2)'!$A$5:$A$11</c:f>
              <c:strCache>
                <c:ptCount val="6"/>
                <c:pt idx="0">
                  <c:v>2014-2015</c:v>
                </c:pt>
                <c:pt idx="1">
                  <c:v>2015-2016</c:v>
                </c:pt>
                <c:pt idx="2">
                  <c:v>2016-2017</c:v>
                </c:pt>
                <c:pt idx="3">
                  <c:v>2017-2018</c:v>
                </c:pt>
                <c:pt idx="4">
                  <c:v>2018-2019</c:v>
                </c:pt>
                <c:pt idx="5">
                  <c:v>2019-2020</c:v>
                </c:pt>
              </c:strCache>
            </c:strRef>
          </c:cat>
          <c:val>
            <c:numRef>
              <c:f>'Name Category Analysis (2)'!$R$5:$R$11</c:f>
              <c:numCache>
                <c:formatCode>"$"#,##0.00_);[Red]\("$"#,##0.00\)</c:formatCode>
                <c:ptCount val="6"/>
                <c:pt idx="0">
                  <c:v>0</c:v>
                </c:pt>
                <c:pt idx="1">
                  <c:v>0</c:v>
                </c:pt>
                <c:pt idx="2">
                  <c:v>4356.66</c:v>
                </c:pt>
                <c:pt idx="3">
                  <c:v>121.12</c:v>
                </c:pt>
                <c:pt idx="4">
                  <c:v>569.54</c:v>
                </c:pt>
                <c:pt idx="5">
                  <c:v>0</c:v>
                </c:pt>
              </c:numCache>
            </c:numRef>
          </c:val>
          <c:extLst>
            <c:ext xmlns:c16="http://schemas.microsoft.com/office/drawing/2014/chart" uri="{C3380CC4-5D6E-409C-BE32-E72D297353CC}">
              <c16:uniqueId val="{00000010-43E0-457A-969E-06528D8B6CA0}"/>
            </c:ext>
          </c:extLst>
        </c:ser>
        <c:ser>
          <c:idx val="17"/>
          <c:order val="17"/>
          <c:tx>
            <c:strRef>
              <c:f>'Name Category Analysis (2)'!$S$3:$S$4</c:f>
              <c:strCache>
                <c:ptCount val="1"/>
                <c:pt idx="0">
                  <c:v>Vendor</c:v>
                </c:pt>
              </c:strCache>
            </c:strRef>
          </c:tx>
          <c:spPr>
            <a:solidFill>
              <a:schemeClr val="accent6">
                <a:lumMod val="80000"/>
                <a:lumOff val="20000"/>
              </a:schemeClr>
            </a:solidFill>
            <a:ln>
              <a:noFill/>
            </a:ln>
            <a:effectLst/>
          </c:spPr>
          <c:invertIfNegative val="0"/>
          <c:cat>
            <c:strRef>
              <c:f>'Name Category Analysis (2)'!$A$5:$A$11</c:f>
              <c:strCache>
                <c:ptCount val="6"/>
                <c:pt idx="0">
                  <c:v>2014-2015</c:v>
                </c:pt>
                <c:pt idx="1">
                  <c:v>2015-2016</c:v>
                </c:pt>
                <c:pt idx="2">
                  <c:v>2016-2017</c:v>
                </c:pt>
                <c:pt idx="3">
                  <c:v>2017-2018</c:v>
                </c:pt>
                <c:pt idx="4">
                  <c:v>2018-2019</c:v>
                </c:pt>
                <c:pt idx="5">
                  <c:v>2019-2020</c:v>
                </c:pt>
              </c:strCache>
            </c:strRef>
          </c:cat>
          <c:val>
            <c:numRef>
              <c:f>'Name Category Analysis (2)'!$S$5:$S$11</c:f>
              <c:numCache>
                <c:formatCode>"$"#,##0.00_);[Red]\("$"#,##0.00\)</c:formatCode>
                <c:ptCount val="6"/>
                <c:pt idx="0">
                  <c:v>0</c:v>
                </c:pt>
                <c:pt idx="1">
                  <c:v>73.44</c:v>
                </c:pt>
                <c:pt idx="2">
                  <c:v>0</c:v>
                </c:pt>
                <c:pt idx="3">
                  <c:v>0</c:v>
                </c:pt>
                <c:pt idx="4">
                  <c:v>0</c:v>
                </c:pt>
                <c:pt idx="5">
                  <c:v>0</c:v>
                </c:pt>
              </c:numCache>
            </c:numRef>
          </c:val>
          <c:extLst>
            <c:ext xmlns:c16="http://schemas.microsoft.com/office/drawing/2014/chart" uri="{C3380CC4-5D6E-409C-BE32-E72D297353CC}">
              <c16:uniqueId val="{00000011-43E0-457A-969E-06528D8B6CA0}"/>
            </c:ext>
          </c:extLst>
        </c:ser>
        <c:ser>
          <c:idx val="18"/>
          <c:order val="18"/>
          <c:tx>
            <c:strRef>
              <c:f>'Name Category Analysis (2)'!$T$3:$T$4</c:f>
              <c:strCache>
                <c:ptCount val="1"/>
                <c:pt idx="0">
                  <c:v>General Business</c:v>
                </c:pt>
              </c:strCache>
            </c:strRef>
          </c:tx>
          <c:spPr>
            <a:solidFill>
              <a:schemeClr val="accent1">
                <a:lumMod val="80000"/>
              </a:schemeClr>
            </a:solidFill>
            <a:ln>
              <a:noFill/>
            </a:ln>
            <a:effectLst/>
          </c:spPr>
          <c:invertIfNegative val="0"/>
          <c:cat>
            <c:strRef>
              <c:f>'Name Category Analysis (2)'!$A$5:$A$11</c:f>
              <c:strCache>
                <c:ptCount val="6"/>
                <c:pt idx="0">
                  <c:v>2014-2015</c:v>
                </c:pt>
                <c:pt idx="1">
                  <c:v>2015-2016</c:v>
                </c:pt>
                <c:pt idx="2">
                  <c:v>2016-2017</c:v>
                </c:pt>
                <c:pt idx="3">
                  <c:v>2017-2018</c:v>
                </c:pt>
                <c:pt idx="4">
                  <c:v>2018-2019</c:v>
                </c:pt>
                <c:pt idx="5">
                  <c:v>2019-2020</c:v>
                </c:pt>
              </c:strCache>
            </c:strRef>
          </c:cat>
          <c:val>
            <c:numRef>
              <c:f>'Name Category Analysis (2)'!$T$5:$T$11</c:f>
              <c:numCache>
                <c:formatCode>"$"#,##0.00_);[Red]\("$"#,##0.00\)</c:formatCode>
                <c:ptCount val="6"/>
                <c:pt idx="0">
                  <c:v>2056</c:v>
                </c:pt>
                <c:pt idx="1">
                  <c:v>2000</c:v>
                </c:pt>
                <c:pt idx="2">
                  <c:v>0</c:v>
                </c:pt>
                <c:pt idx="3">
                  <c:v>0</c:v>
                </c:pt>
                <c:pt idx="4">
                  <c:v>2526</c:v>
                </c:pt>
                <c:pt idx="5">
                  <c:v>177.99</c:v>
                </c:pt>
              </c:numCache>
            </c:numRef>
          </c:val>
          <c:extLst>
            <c:ext xmlns:c16="http://schemas.microsoft.com/office/drawing/2014/chart" uri="{C3380CC4-5D6E-409C-BE32-E72D297353CC}">
              <c16:uniqueId val="{00000012-43E0-457A-969E-06528D8B6CA0}"/>
            </c:ext>
          </c:extLst>
        </c:ser>
        <c:dLbls>
          <c:showLegendKey val="0"/>
          <c:showVal val="0"/>
          <c:showCatName val="0"/>
          <c:showSerName val="0"/>
          <c:showPercent val="0"/>
          <c:showBubbleSize val="0"/>
        </c:dLbls>
        <c:gapWidth val="150"/>
        <c:overlap val="100"/>
        <c:axId val="991851064"/>
        <c:axId val="991851704"/>
      </c:barChart>
      <c:catAx>
        <c:axId val="991851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1851704"/>
        <c:crosses val="autoZero"/>
        <c:auto val="1"/>
        <c:lblAlgn val="ctr"/>
        <c:lblOffset val="100"/>
        <c:noMultiLvlLbl val="0"/>
      </c:catAx>
      <c:valAx>
        <c:axId val="9918517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18510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[BUSG Transaction Analysis.xlsx]Spend Category Analysis (2)!SpendCategoryAnalysis-Bar-Pivot</c:name>
    <c:fmtId val="29"/>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4"/>
        <c:spPr>
          <a:solidFill>
            <a:schemeClr val="accent1"/>
          </a:solidFill>
          <a:ln>
            <a:noFill/>
          </a:ln>
          <a:effectLst/>
        </c:spPr>
        <c:marker>
          <c:symbol val="none"/>
        </c:marker>
      </c:pivotFmt>
      <c:pivotFmt>
        <c:idx val="55"/>
        <c:spPr>
          <a:solidFill>
            <a:schemeClr val="accent1"/>
          </a:solidFill>
          <a:ln>
            <a:noFill/>
          </a:ln>
          <a:effectLst/>
        </c:spPr>
        <c:marker>
          <c:symbol val="none"/>
        </c:marker>
      </c:pivotFmt>
      <c:pivotFmt>
        <c:idx val="56"/>
        <c:spPr>
          <a:solidFill>
            <a:schemeClr val="accent1"/>
          </a:solidFill>
          <a:ln>
            <a:noFill/>
          </a:ln>
          <a:effectLst/>
        </c:spPr>
        <c:marker>
          <c:symbol val="none"/>
        </c:marker>
      </c:pivotFmt>
      <c:pivotFmt>
        <c:idx val="57"/>
        <c:spPr>
          <a:solidFill>
            <a:schemeClr val="accent1"/>
          </a:solidFill>
          <a:ln>
            <a:noFill/>
          </a:ln>
          <a:effectLst/>
        </c:spPr>
        <c:marker>
          <c:symbol val="none"/>
        </c:marker>
      </c:pivotFmt>
      <c:pivotFmt>
        <c:idx val="58"/>
        <c:spPr>
          <a:solidFill>
            <a:schemeClr val="accent1"/>
          </a:solidFill>
          <a:ln>
            <a:noFill/>
          </a:ln>
          <a:effectLst/>
        </c:spPr>
        <c:marker>
          <c:symbol val="none"/>
        </c:marker>
      </c:pivotFmt>
      <c:pivotFmt>
        <c:idx val="59"/>
        <c:spPr>
          <a:solidFill>
            <a:schemeClr val="accent1"/>
          </a:solidFill>
          <a:ln>
            <a:noFill/>
          </a:ln>
          <a:effectLst/>
        </c:spPr>
        <c:marker>
          <c:symbol val="none"/>
        </c:marker>
      </c:pivotFmt>
      <c:pivotFmt>
        <c:idx val="60"/>
        <c:spPr>
          <a:solidFill>
            <a:schemeClr val="accent1"/>
          </a:solidFill>
          <a:ln>
            <a:noFill/>
          </a:ln>
          <a:effectLst/>
        </c:spPr>
        <c:marker>
          <c:symbol val="none"/>
        </c:marker>
      </c:pivotFmt>
      <c:pivotFmt>
        <c:idx val="61"/>
        <c:spPr>
          <a:solidFill>
            <a:schemeClr val="accent1"/>
          </a:solidFill>
          <a:ln>
            <a:noFill/>
          </a:ln>
          <a:effectLst/>
        </c:spPr>
        <c:marker>
          <c:symbol val="none"/>
        </c:marker>
      </c:pivotFmt>
      <c:pivotFmt>
        <c:idx val="62"/>
        <c:spPr>
          <a:solidFill>
            <a:schemeClr val="accent1"/>
          </a:solidFill>
          <a:ln>
            <a:noFill/>
          </a:ln>
          <a:effectLst/>
        </c:spPr>
        <c:marker>
          <c:symbol val="none"/>
        </c:marker>
      </c:pivotFmt>
      <c:pivotFmt>
        <c:idx val="63"/>
        <c:spPr>
          <a:solidFill>
            <a:schemeClr val="accent1"/>
          </a:solidFill>
          <a:ln>
            <a:noFill/>
          </a:ln>
          <a:effectLst/>
        </c:spPr>
        <c:marker>
          <c:symbol val="none"/>
        </c:marker>
      </c:pivotFmt>
    </c:pivotFmts>
    <c:plotArea>
      <c:layout/>
      <c:barChart>
        <c:barDir val="col"/>
        <c:grouping val="percentStacked"/>
        <c:varyColors val="0"/>
        <c:ser>
          <c:idx val="0"/>
          <c:order val="0"/>
          <c:tx>
            <c:strRef>
              <c:f>'Spend Category Analysis (2)'!$B$3:$B$4</c:f>
              <c:strCache>
                <c:ptCount val="1"/>
                <c:pt idx="0">
                  <c:v>Business Service</c:v>
                </c:pt>
              </c:strCache>
            </c:strRef>
          </c:tx>
          <c:spPr>
            <a:solidFill>
              <a:schemeClr val="accent1"/>
            </a:solidFill>
            <a:ln>
              <a:noFill/>
            </a:ln>
            <a:effectLst/>
          </c:spPr>
          <c:invertIfNegative val="0"/>
          <c:cat>
            <c:strRef>
              <c:f>'Spend Category Analysis (2)'!$A$5:$A$11</c:f>
              <c:strCache>
                <c:ptCount val="6"/>
                <c:pt idx="0">
                  <c:v>2014-2015</c:v>
                </c:pt>
                <c:pt idx="1">
                  <c:v>2015-2016</c:v>
                </c:pt>
                <c:pt idx="2">
                  <c:v>2016-2017</c:v>
                </c:pt>
                <c:pt idx="3">
                  <c:v>2017-2018</c:v>
                </c:pt>
                <c:pt idx="4">
                  <c:v>2018-2019</c:v>
                </c:pt>
                <c:pt idx="5">
                  <c:v>2019-2020</c:v>
                </c:pt>
              </c:strCache>
            </c:strRef>
          </c:cat>
          <c:val>
            <c:numRef>
              <c:f>'Spend Category Analysis (2)'!$B$5:$B$11</c:f>
              <c:numCache>
                <c:formatCode>"$"#,##0.00_);[Red]\("$"#,##0.00\)</c:formatCode>
                <c:ptCount val="6"/>
                <c:pt idx="0">
                  <c:v>2924.1</c:v>
                </c:pt>
                <c:pt idx="1">
                  <c:v>7838.4999999999991</c:v>
                </c:pt>
                <c:pt idx="2">
                  <c:v>1122.8599999999999</c:v>
                </c:pt>
                <c:pt idx="3">
                  <c:v>5150.0999999999995</c:v>
                </c:pt>
                <c:pt idx="4">
                  <c:v>6845.29</c:v>
                </c:pt>
                <c:pt idx="5">
                  <c:v>555.12</c:v>
                </c:pt>
              </c:numCache>
            </c:numRef>
          </c:val>
          <c:extLst>
            <c:ext xmlns:c16="http://schemas.microsoft.com/office/drawing/2014/chart" uri="{C3380CC4-5D6E-409C-BE32-E72D297353CC}">
              <c16:uniqueId val="{00000000-9F1F-43B7-99EA-55ECD41D8ABB}"/>
            </c:ext>
          </c:extLst>
        </c:ser>
        <c:ser>
          <c:idx val="1"/>
          <c:order val="1"/>
          <c:tx>
            <c:strRef>
              <c:f>'Spend Category Analysis (2)'!$C$3:$C$4</c:f>
              <c:strCache>
                <c:ptCount val="1"/>
                <c:pt idx="0">
                  <c:v>Clearance</c:v>
                </c:pt>
              </c:strCache>
            </c:strRef>
          </c:tx>
          <c:spPr>
            <a:solidFill>
              <a:schemeClr val="accent2"/>
            </a:solidFill>
            <a:ln>
              <a:noFill/>
            </a:ln>
            <a:effectLst/>
          </c:spPr>
          <c:invertIfNegative val="0"/>
          <c:cat>
            <c:strRef>
              <c:f>'Spend Category Analysis (2)'!$A$5:$A$11</c:f>
              <c:strCache>
                <c:ptCount val="6"/>
                <c:pt idx="0">
                  <c:v>2014-2015</c:v>
                </c:pt>
                <c:pt idx="1">
                  <c:v>2015-2016</c:v>
                </c:pt>
                <c:pt idx="2">
                  <c:v>2016-2017</c:v>
                </c:pt>
                <c:pt idx="3">
                  <c:v>2017-2018</c:v>
                </c:pt>
                <c:pt idx="4">
                  <c:v>2018-2019</c:v>
                </c:pt>
                <c:pt idx="5">
                  <c:v>2019-2020</c:v>
                </c:pt>
              </c:strCache>
            </c:strRef>
          </c:cat>
          <c:val>
            <c:numRef>
              <c:f>'Spend Category Analysis (2)'!$C$5:$C$11</c:f>
              <c:numCache>
                <c:formatCode>"$"#,##0.00_);[Red]\("$"#,##0.00\)</c:formatCode>
                <c:ptCount val="6"/>
                <c:pt idx="0">
                  <c:v>7124.47</c:v>
                </c:pt>
                <c:pt idx="1">
                  <c:v>19055.349999999999</c:v>
                </c:pt>
                <c:pt idx="2">
                  <c:v>23343.69</c:v>
                </c:pt>
                <c:pt idx="3">
                  <c:v>14436.39</c:v>
                </c:pt>
                <c:pt idx="4">
                  <c:v>0</c:v>
                </c:pt>
                <c:pt idx="5">
                  <c:v>0</c:v>
                </c:pt>
              </c:numCache>
            </c:numRef>
          </c:val>
          <c:extLst>
            <c:ext xmlns:c16="http://schemas.microsoft.com/office/drawing/2014/chart" uri="{C3380CC4-5D6E-409C-BE32-E72D297353CC}">
              <c16:uniqueId val="{00000001-9F1F-43B7-99EA-55ECD41D8ABB}"/>
            </c:ext>
          </c:extLst>
        </c:ser>
        <c:ser>
          <c:idx val="2"/>
          <c:order val="2"/>
          <c:tx>
            <c:strRef>
              <c:f>'Spend Category Analysis (2)'!$D$3:$D$4</c:f>
              <c:strCache>
                <c:ptCount val="1"/>
                <c:pt idx="0">
                  <c:v>Food</c:v>
                </c:pt>
              </c:strCache>
            </c:strRef>
          </c:tx>
          <c:spPr>
            <a:solidFill>
              <a:schemeClr val="accent3"/>
            </a:solidFill>
            <a:ln>
              <a:noFill/>
            </a:ln>
            <a:effectLst/>
          </c:spPr>
          <c:invertIfNegative val="0"/>
          <c:cat>
            <c:strRef>
              <c:f>'Spend Category Analysis (2)'!$A$5:$A$11</c:f>
              <c:strCache>
                <c:ptCount val="6"/>
                <c:pt idx="0">
                  <c:v>2014-2015</c:v>
                </c:pt>
                <c:pt idx="1">
                  <c:v>2015-2016</c:v>
                </c:pt>
                <c:pt idx="2">
                  <c:v>2016-2017</c:v>
                </c:pt>
                <c:pt idx="3">
                  <c:v>2017-2018</c:v>
                </c:pt>
                <c:pt idx="4">
                  <c:v>2018-2019</c:v>
                </c:pt>
                <c:pt idx="5">
                  <c:v>2019-2020</c:v>
                </c:pt>
              </c:strCache>
            </c:strRef>
          </c:cat>
          <c:val>
            <c:numRef>
              <c:f>'Spend Category Analysis (2)'!$D$5:$D$11</c:f>
              <c:numCache>
                <c:formatCode>"$"#,##0.00_);[Red]\("$"#,##0.00\)</c:formatCode>
                <c:ptCount val="6"/>
                <c:pt idx="0">
                  <c:v>14549.970000000001</c:v>
                </c:pt>
                <c:pt idx="1">
                  <c:v>8427.7900000000009</c:v>
                </c:pt>
                <c:pt idx="2">
                  <c:v>11123.560000000003</c:v>
                </c:pt>
                <c:pt idx="3">
                  <c:v>29252.23</c:v>
                </c:pt>
                <c:pt idx="4">
                  <c:v>26545.819999999996</c:v>
                </c:pt>
                <c:pt idx="5">
                  <c:v>1467.5100000000002</c:v>
                </c:pt>
              </c:numCache>
            </c:numRef>
          </c:val>
          <c:extLst>
            <c:ext xmlns:c16="http://schemas.microsoft.com/office/drawing/2014/chart" uri="{C3380CC4-5D6E-409C-BE32-E72D297353CC}">
              <c16:uniqueId val="{00000002-9F1F-43B7-99EA-55ECD41D8ABB}"/>
            </c:ext>
          </c:extLst>
        </c:ser>
        <c:ser>
          <c:idx val="3"/>
          <c:order val="3"/>
          <c:tx>
            <c:strRef>
              <c:f>'Spend Category Analysis (2)'!$E$3:$E$4</c:f>
              <c:strCache>
                <c:ptCount val="1"/>
                <c:pt idx="0">
                  <c:v>Office Supplies</c:v>
                </c:pt>
              </c:strCache>
            </c:strRef>
          </c:tx>
          <c:spPr>
            <a:solidFill>
              <a:schemeClr val="accent4"/>
            </a:solidFill>
            <a:ln>
              <a:noFill/>
            </a:ln>
            <a:effectLst/>
          </c:spPr>
          <c:invertIfNegative val="0"/>
          <c:cat>
            <c:strRef>
              <c:f>'Spend Category Analysis (2)'!$A$5:$A$11</c:f>
              <c:strCache>
                <c:ptCount val="6"/>
                <c:pt idx="0">
                  <c:v>2014-2015</c:v>
                </c:pt>
                <c:pt idx="1">
                  <c:v>2015-2016</c:v>
                </c:pt>
                <c:pt idx="2">
                  <c:v>2016-2017</c:v>
                </c:pt>
                <c:pt idx="3">
                  <c:v>2017-2018</c:v>
                </c:pt>
                <c:pt idx="4">
                  <c:v>2018-2019</c:v>
                </c:pt>
                <c:pt idx="5">
                  <c:v>2019-2020</c:v>
                </c:pt>
              </c:strCache>
            </c:strRef>
          </c:cat>
          <c:val>
            <c:numRef>
              <c:f>'Spend Category Analysis (2)'!$E$5:$E$11</c:f>
              <c:numCache>
                <c:formatCode>"$"#,##0.00_);[Red]\("$"#,##0.00\)</c:formatCode>
                <c:ptCount val="6"/>
                <c:pt idx="0">
                  <c:v>2057.96</c:v>
                </c:pt>
                <c:pt idx="1">
                  <c:v>3008.8400000000006</c:v>
                </c:pt>
                <c:pt idx="2">
                  <c:v>2274.84</c:v>
                </c:pt>
                <c:pt idx="3">
                  <c:v>1085.0900000000001</c:v>
                </c:pt>
                <c:pt idx="4">
                  <c:v>0</c:v>
                </c:pt>
                <c:pt idx="5">
                  <c:v>0</c:v>
                </c:pt>
              </c:numCache>
            </c:numRef>
          </c:val>
          <c:extLst>
            <c:ext xmlns:c16="http://schemas.microsoft.com/office/drawing/2014/chart" uri="{C3380CC4-5D6E-409C-BE32-E72D297353CC}">
              <c16:uniqueId val="{00000003-9F1F-43B7-99EA-55ECD41D8ABB}"/>
            </c:ext>
          </c:extLst>
        </c:ser>
        <c:ser>
          <c:idx val="4"/>
          <c:order val="4"/>
          <c:tx>
            <c:strRef>
              <c:f>'Spend Category Analysis (2)'!$F$3:$F$4</c:f>
              <c:strCache>
                <c:ptCount val="1"/>
                <c:pt idx="0">
                  <c:v>Products</c:v>
                </c:pt>
              </c:strCache>
            </c:strRef>
          </c:tx>
          <c:spPr>
            <a:solidFill>
              <a:schemeClr val="accent5"/>
            </a:solidFill>
            <a:ln>
              <a:noFill/>
            </a:ln>
            <a:effectLst/>
          </c:spPr>
          <c:invertIfNegative val="0"/>
          <c:cat>
            <c:strRef>
              <c:f>'Spend Category Analysis (2)'!$A$5:$A$11</c:f>
              <c:strCache>
                <c:ptCount val="6"/>
                <c:pt idx="0">
                  <c:v>2014-2015</c:v>
                </c:pt>
                <c:pt idx="1">
                  <c:v>2015-2016</c:v>
                </c:pt>
                <c:pt idx="2">
                  <c:v>2016-2017</c:v>
                </c:pt>
                <c:pt idx="3">
                  <c:v>2017-2018</c:v>
                </c:pt>
                <c:pt idx="4">
                  <c:v>2018-2019</c:v>
                </c:pt>
                <c:pt idx="5">
                  <c:v>2019-2020</c:v>
                </c:pt>
              </c:strCache>
            </c:strRef>
          </c:cat>
          <c:val>
            <c:numRef>
              <c:f>'Spend Category Analysis (2)'!$F$5:$F$11</c:f>
              <c:numCache>
                <c:formatCode>"$"#,##0.00_);[Red]\("$"#,##0.00\)</c:formatCode>
                <c:ptCount val="6"/>
                <c:pt idx="0">
                  <c:v>7314.3899999999994</c:v>
                </c:pt>
                <c:pt idx="1">
                  <c:v>6497.8499999999995</c:v>
                </c:pt>
                <c:pt idx="2">
                  <c:v>9463.5099999999984</c:v>
                </c:pt>
                <c:pt idx="3">
                  <c:v>5664.26</c:v>
                </c:pt>
                <c:pt idx="4">
                  <c:v>25200.57</c:v>
                </c:pt>
                <c:pt idx="5">
                  <c:v>11826</c:v>
                </c:pt>
              </c:numCache>
            </c:numRef>
          </c:val>
          <c:extLst>
            <c:ext xmlns:c16="http://schemas.microsoft.com/office/drawing/2014/chart" uri="{C3380CC4-5D6E-409C-BE32-E72D297353CC}">
              <c16:uniqueId val="{00000004-9F1F-43B7-99EA-55ECD41D8ABB}"/>
            </c:ext>
          </c:extLst>
        </c:ser>
        <c:ser>
          <c:idx val="5"/>
          <c:order val="5"/>
          <c:tx>
            <c:strRef>
              <c:f>'Spend Category Analysis (2)'!$G$3:$G$4</c:f>
              <c:strCache>
                <c:ptCount val="1"/>
                <c:pt idx="0">
                  <c:v>Service Credit</c:v>
                </c:pt>
              </c:strCache>
            </c:strRef>
          </c:tx>
          <c:spPr>
            <a:solidFill>
              <a:schemeClr val="accent6"/>
            </a:solidFill>
            <a:ln>
              <a:noFill/>
            </a:ln>
            <a:effectLst/>
          </c:spPr>
          <c:invertIfNegative val="0"/>
          <c:cat>
            <c:strRef>
              <c:f>'Spend Category Analysis (2)'!$A$5:$A$11</c:f>
              <c:strCache>
                <c:ptCount val="6"/>
                <c:pt idx="0">
                  <c:v>2014-2015</c:v>
                </c:pt>
                <c:pt idx="1">
                  <c:v>2015-2016</c:v>
                </c:pt>
                <c:pt idx="2">
                  <c:v>2016-2017</c:v>
                </c:pt>
                <c:pt idx="3">
                  <c:v>2017-2018</c:v>
                </c:pt>
                <c:pt idx="4">
                  <c:v>2018-2019</c:v>
                </c:pt>
                <c:pt idx="5">
                  <c:v>2019-2020</c:v>
                </c:pt>
              </c:strCache>
            </c:strRef>
          </c:cat>
          <c:val>
            <c:numRef>
              <c:f>'Spend Category Analysis (2)'!$G$5:$G$11</c:f>
              <c:numCache>
                <c:formatCode>"$"#,##0.00_);[Red]\("$"#,##0.00\)</c:formatCode>
                <c:ptCount val="6"/>
                <c:pt idx="0">
                  <c:v>0</c:v>
                </c:pt>
                <c:pt idx="1">
                  <c:v>0</c:v>
                </c:pt>
                <c:pt idx="2">
                  <c:v>0</c:v>
                </c:pt>
                <c:pt idx="3">
                  <c:v>3735.53</c:v>
                </c:pt>
                <c:pt idx="4">
                  <c:v>0</c:v>
                </c:pt>
                <c:pt idx="5">
                  <c:v>0</c:v>
                </c:pt>
              </c:numCache>
            </c:numRef>
          </c:val>
          <c:extLst>
            <c:ext xmlns:c16="http://schemas.microsoft.com/office/drawing/2014/chart" uri="{C3380CC4-5D6E-409C-BE32-E72D297353CC}">
              <c16:uniqueId val="{00000005-9F1F-43B7-99EA-55ECD41D8ABB}"/>
            </c:ext>
          </c:extLst>
        </c:ser>
        <c:ser>
          <c:idx val="6"/>
          <c:order val="6"/>
          <c:tx>
            <c:strRef>
              <c:f>'Spend Category Analysis (2)'!$H$3:$H$4</c:f>
              <c:strCache>
                <c:ptCount val="1"/>
                <c:pt idx="0">
                  <c:v>Transfer Out</c:v>
                </c:pt>
              </c:strCache>
            </c:strRef>
          </c:tx>
          <c:spPr>
            <a:solidFill>
              <a:schemeClr val="accent1">
                <a:lumMod val="60000"/>
              </a:schemeClr>
            </a:solidFill>
            <a:ln>
              <a:noFill/>
            </a:ln>
            <a:effectLst/>
          </c:spPr>
          <c:invertIfNegative val="0"/>
          <c:cat>
            <c:strRef>
              <c:f>'Spend Category Analysis (2)'!$A$5:$A$11</c:f>
              <c:strCache>
                <c:ptCount val="6"/>
                <c:pt idx="0">
                  <c:v>2014-2015</c:v>
                </c:pt>
                <c:pt idx="1">
                  <c:v>2015-2016</c:v>
                </c:pt>
                <c:pt idx="2">
                  <c:v>2016-2017</c:v>
                </c:pt>
                <c:pt idx="3">
                  <c:v>2017-2018</c:v>
                </c:pt>
                <c:pt idx="4">
                  <c:v>2018-2019</c:v>
                </c:pt>
                <c:pt idx="5">
                  <c:v>2019-2020</c:v>
                </c:pt>
              </c:strCache>
            </c:strRef>
          </c:cat>
          <c:val>
            <c:numRef>
              <c:f>'Spend Category Analysis (2)'!$H$5:$H$11</c:f>
              <c:numCache>
                <c:formatCode>"$"#,##0.00_);[Red]\("$"#,##0.00\)</c:formatCode>
                <c:ptCount val="6"/>
                <c:pt idx="0">
                  <c:v>2056</c:v>
                </c:pt>
                <c:pt idx="1">
                  <c:v>5193.6000000000004</c:v>
                </c:pt>
                <c:pt idx="2">
                  <c:v>17233.82</c:v>
                </c:pt>
                <c:pt idx="3">
                  <c:v>17121.12</c:v>
                </c:pt>
                <c:pt idx="4">
                  <c:v>27697.39</c:v>
                </c:pt>
                <c:pt idx="5">
                  <c:v>244.48</c:v>
                </c:pt>
              </c:numCache>
            </c:numRef>
          </c:val>
          <c:extLst>
            <c:ext xmlns:c16="http://schemas.microsoft.com/office/drawing/2014/chart" uri="{C3380CC4-5D6E-409C-BE32-E72D297353CC}">
              <c16:uniqueId val="{00000006-9F1F-43B7-99EA-55ECD41D8ABB}"/>
            </c:ext>
          </c:extLst>
        </c:ser>
        <c:ser>
          <c:idx val="7"/>
          <c:order val="7"/>
          <c:tx>
            <c:strRef>
              <c:f>'Spend Category Analysis (2)'!$I$3:$I$4</c:f>
              <c:strCache>
                <c:ptCount val="1"/>
                <c:pt idx="0">
                  <c:v>Transportation</c:v>
                </c:pt>
              </c:strCache>
            </c:strRef>
          </c:tx>
          <c:spPr>
            <a:solidFill>
              <a:schemeClr val="accent2">
                <a:lumMod val="60000"/>
              </a:schemeClr>
            </a:solidFill>
            <a:ln>
              <a:noFill/>
            </a:ln>
            <a:effectLst/>
          </c:spPr>
          <c:invertIfNegative val="0"/>
          <c:cat>
            <c:strRef>
              <c:f>'Spend Category Analysis (2)'!$A$5:$A$11</c:f>
              <c:strCache>
                <c:ptCount val="6"/>
                <c:pt idx="0">
                  <c:v>2014-2015</c:v>
                </c:pt>
                <c:pt idx="1">
                  <c:v>2015-2016</c:v>
                </c:pt>
                <c:pt idx="2">
                  <c:v>2016-2017</c:v>
                </c:pt>
                <c:pt idx="3">
                  <c:v>2017-2018</c:v>
                </c:pt>
                <c:pt idx="4">
                  <c:v>2018-2019</c:v>
                </c:pt>
                <c:pt idx="5">
                  <c:v>2019-2020</c:v>
                </c:pt>
              </c:strCache>
            </c:strRef>
          </c:cat>
          <c:val>
            <c:numRef>
              <c:f>'Spend Category Analysis (2)'!$I$5:$I$11</c:f>
              <c:numCache>
                <c:formatCode>"$"#,##0.00_);[Red]\("$"#,##0.00\)</c:formatCode>
                <c:ptCount val="6"/>
                <c:pt idx="0">
                  <c:v>0</c:v>
                </c:pt>
                <c:pt idx="1">
                  <c:v>30.7</c:v>
                </c:pt>
                <c:pt idx="2">
                  <c:v>0</c:v>
                </c:pt>
                <c:pt idx="3">
                  <c:v>0</c:v>
                </c:pt>
                <c:pt idx="4">
                  <c:v>0</c:v>
                </c:pt>
                <c:pt idx="5">
                  <c:v>0</c:v>
                </c:pt>
              </c:numCache>
            </c:numRef>
          </c:val>
          <c:extLst>
            <c:ext xmlns:c16="http://schemas.microsoft.com/office/drawing/2014/chart" uri="{C3380CC4-5D6E-409C-BE32-E72D297353CC}">
              <c16:uniqueId val="{00000007-9F1F-43B7-99EA-55ECD41D8ABB}"/>
            </c:ext>
          </c:extLst>
        </c:ser>
        <c:ser>
          <c:idx val="8"/>
          <c:order val="8"/>
          <c:tx>
            <c:strRef>
              <c:f>'Spend Category Analysis (2)'!$J$3:$J$4</c:f>
              <c:strCache>
                <c:ptCount val="1"/>
                <c:pt idx="0">
                  <c:v>Travel</c:v>
                </c:pt>
              </c:strCache>
            </c:strRef>
          </c:tx>
          <c:spPr>
            <a:solidFill>
              <a:schemeClr val="accent3">
                <a:lumMod val="60000"/>
              </a:schemeClr>
            </a:solidFill>
            <a:ln>
              <a:noFill/>
            </a:ln>
            <a:effectLst/>
          </c:spPr>
          <c:invertIfNegative val="0"/>
          <c:cat>
            <c:strRef>
              <c:f>'Spend Category Analysis (2)'!$A$5:$A$11</c:f>
              <c:strCache>
                <c:ptCount val="6"/>
                <c:pt idx="0">
                  <c:v>2014-2015</c:v>
                </c:pt>
                <c:pt idx="1">
                  <c:v>2015-2016</c:v>
                </c:pt>
                <c:pt idx="2">
                  <c:v>2016-2017</c:v>
                </c:pt>
                <c:pt idx="3">
                  <c:v>2017-2018</c:v>
                </c:pt>
                <c:pt idx="4">
                  <c:v>2018-2019</c:v>
                </c:pt>
                <c:pt idx="5">
                  <c:v>2019-2020</c:v>
                </c:pt>
              </c:strCache>
            </c:strRef>
          </c:cat>
          <c:val>
            <c:numRef>
              <c:f>'Spend Category Analysis (2)'!$J$5:$J$11</c:f>
              <c:numCache>
                <c:formatCode>"$"#,##0.00_);[Red]\("$"#,##0.00\)</c:formatCode>
                <c:ptCount val="6"/>
                <c:pt idx="0">
                  <c:v>22.15</c:v>
                </c:pt>
                <c:pt idx="1">
                  <c:v>0</c:v>
                </c:pt>
                <c:pt idx="2">
                  <c:v>0</c:v>
                </c:pt>
                <c:pt idx="3">
                  <c:v>0</c:v>
                </c:pt>
                <c:pt idx="4">
                  <c:v>0</c:v>
                </c:pt>
                <c:pt idx="5">
                  <c:v>0</c:v>
                </c:pt>
              </c:numCache>
            </c:numRef>
          </c:val>
          <c:extLst>
            <c:ext xmlns:c16="http://schemas.microsoft.com/office/drawing/2014/chart" uri="{C3380CC4-5D6E-409C-BE32-E72D297353CC}">
              <c16:uniqueId val="{00000008-9F1F-43B7-99EA-55ECD41D8ABB}"/>
            </c:ext>
          </c:extLst>
        </c:ser>
        <c:ser>
          <c:idx val="9"/>
          <c:order val="9"/>
          <c:tx>
            <c:strRef>
              <c:f>'Spend Category Analysis (2)'!$K$3:$K$4</c:f>
              <c:strCache>
                <c:ptCount val="1"/>
                <c:pt idx="0">
                  <c:v>Unknown</c:v>
                </c:pt>
              </c:strCache>
            </c:strRef>
          </c:tx>
          <c:spPr>
            <a:solidFill>
              <a:schemeClr val="accent4">
                <a:lumMod val="60000"/>
              </a:schemeClr>
            </a:solidFill>
            <a:ln>
              <a:noFill/>
            </a:ln>
            <a:effectLst/>
          </c:spPr>
          <c:invertIfNegative val="0"/>
          <c:cat>
            <c:strRef>
              <c:f>'Spend Category Analysis (2)'!$A$5:$A$11</c:f>
              <c:strCache>
                <c:ptCount val="6"/>
                <c:pt idx="0">
                  <c:v>2014-2015</c:v>
                </c:pt>
                <c:pt idx="1">
                  <c:v>2015-2016</c:v>
                </c:pt>
                <c:pt idx="2">
                  <c:v>2016-2017</c:v>
                </c:pt>
                <c:pt idx="3">
                  <c:v>2017-2018</c:v>
                </c:pt>
                <c:pt idx="4">
                  <c:v>2018-2019</c:v>
                </c:pt>
                <c:pt idx="5">
                  <c:v>2019-2020</c:v>
                </c:pt>
              </c:strCache>
            </c:strRef>
          </c:cat>
          <c:val>
            <c:numRef>
              <c:f>'Spend Category Analysis (2)'!$K$5:$K$11</c:f>
              <c:numCache>
                <c:formatCode>"$"#,##0.00_);[Red]\("$"#,##0.00\)</c:formatCode>
                <c:ptCount val="6"/>
                <c:pt idx="0">
                  <c:v>735.51</c:v>
                </c:pt>
                <c:pt idx="1">
                  <c:v>593</c:v>
                </c:pt>
                <c:pt idx="2">
                  <c:v>0</c:v>
                </c:pt>
                <c:pt idx="3">
                  <c:v>0</c:v>
                </c:pt>
                <c:pt idx="4">
                  <c:v>0</c:v>
                </c:pt>
                <c:pt idx="5">
                  <c:v>0</c:v>
                </c:pt>
              </c:numCache>
            </c:numRef>
          </c:val>
          <c:extLst>
            <c:ext xmlns:c16="http://schemas.microsoft.com/office/drawing/2014/chart" uri="{C3380CC4-5D6E-409C-BE32-E72D297353CC}">
              <c16:uniqueId val="{00000009-9F1F-43B7-99EA-55ECD41D8ABB}"/>
            </c:ext>
          </c:extLst>
        </c:ser>
        <c:dLbls>
          <c:showLegendKey val="0"/>
          <c:showVal val="0"/>
          <c:showCatName val="0"/>
          <c:showSerName val="0"/>
          <c:showPercent val="0"/>
          <c:showBubbleSize val="0"/>
        </c:dLbls>
        <c:gapWidth val="150"/>
        <c:overlap val="100"/>
        <c:axId val="991857464"/>
        <c:axId val="991860984"/>
      </c:barChart>
      <c:catAx>
        <c:axId val="991857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1860984"/>
        <c:crosses val="autoZero"/>
        <c:auto val="1"/>
        <c:lblAlgn val="ctr"/>
        <c:lblOffset val="100"/>
        <c:noMultiLvlLbl val="0"/>
      </c:catAx>
      <c:valAx>
        <c:axId val="9918609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18574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0</xdr:colOff>
      <xdr:row>1</xdr:row>
      <xdr:rowOff>166688</xdr:rowOff>
    </xdr:from>
    <xdr:to>
      <xdr:col>19</xdr:col>
      <xdr:colOff>0</xdr:colOff>
      <xdr:row>22</xdr:row>
      <xdr:rowOff>0</xdr:rowOff>
    </xdr:to>
    <xdr:graphicFrame macro="">
      <xdr:nvGraphicFramePr>
        <xdr:cNvPr id="12" name="Chart 11">
          <a:extLst>
            <a:ext uri="{FF2B5EF4-FFF2-40B4-BE49-F238E27FC236}">
              <a16:creationId xmlns:a16="http://schemas.microsoft.com/office/drawing/2014/main" id="{5F8562CE-AA6F-4EE2-8946-05970DB703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0</xdr:colOff>
      <xdr:row>2</xdr:row>
      <xdr:rowOff>0</xdr:rowOff>
    </xdr:from>
    <xdr:to>
      <xdr:col>9</xdr:col>
      <xdr:colOff>10086</xdr:colOff>
      <xdr:row>21</xdr:row>
      <xdr:rowOff>177137</xdr:rowOff>
    </xdr:to>
    <mc:AlternateContent xmlns:mc="http://schemas.openxmlformats.org/markup-compatibility/2006" xmlns:a14="http://schemas.microsoft.com/office/drawing/2010/main">
      <mc:Choice Requires="a14">
        <xdr:graphicFrame macro="">
          <xdr:nvGraphicFramePr>
            <xdr:cNvPr id="13" name="Academic Year 1">
              <a:extLst>
                <a:ext uri="{FF2B5EF4-FFF2-40B4-BE49-F238E27FC236}">
                  <a16:creationId xmlns:a16="http://schemas.microsoft.com/office/drawing/2014/main" id="{F959962A-55ED-4E91-93ED-3748F6D091DD}"/>
                </a:ext>
              </a:extLst>
            </xdr:cNvPr>
            <xdr:cNvGraphicFramePr/>
          </xdr:nvGraphicFramePr>
          <xdr:xfrm>
            <a:off x="0" y="0"/>
            <a:ext cx="0" cy="0"/>
          </xdr:xfrm>
          <a:graphic>
            <a:graphicData uri="http://schemas.microsoft.com/office/drawing/2010/slicer">
              <sle:slicer xmlns:sle="http://schemas.microsoft.com/office/drawing/2010/slicer" name="Academic Year 1"/>
            </a:graphicData>
          </a:graphic>
        </xdr:graphicFrame>
      </mc:Choice>
      <mc:Fallback xmlns="">
        <xdr:sp macro="" textlink="">
          <xdr:nvSpPr>
            <xdr:cNvPr id="0" name=""/>
            <xdr:cNvSpPr>
              <a:spLocks noTextEdit="1"/>
            </xdr:cNvSpPr>
          </xdr:nvSpPr>
          <xdr:spPr>
            <a:xfrm>
              <a:off x="5704114" y="576943"/>
              <a:ext cx="1832536" cy="3701143"/>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9</xdr:col>
      <xdr:colOff>0</xdr:colOff>
      <xdr:row>22</xdr:row>
      <xdr:rowOff>0</xdr:rowOff>
    </xdr:from>
    <xdr:to>
      <xdr:col>19</xdr:col>
      <xdr:colOff>0</xdr:colOff>
      <xdr:row>42</xdr:row>
      <xdr:rowOff>0</xdr:rowOff>
    </xdr:to>
    <xdr:graphicFrame macro="">
      <xdr:nvGraphicFramePr>
        <xdr:cNvPr id="16" name="Chart 15">
          <a:extLst>
            <a:ext uri="{FF2B5EF4-FFF2-40B4-BE49-F238E27FC236}">
              <a16:creationId xmlns:a16="http://schemas.microsoft.com/office/drawing/2014/main" id="{69B06017-2E04-4276-96B0-E3067FCCFD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42</xdr:row>
      <xdr:rowOff>0</xdr:rowOff>
    </xdr:from>
    <xdr:to>
      <xdr:col>19</xdr:col>
      <xdr:colOff>0</xdr:colOff>
      <xdr:row>62</xdr:row>
      <xdr:rowOff>0</xdr:rowOff>
    </xdr:to>
    <xdr:graphicFrame macro="">
      <xdr:nvGraphicFramePr>
        <xdr:cNvPr id="17" name="Chart 16">
          <a:extLst>
            <a:ext uri="{FF2B5EF4-FFF2-40B4-BE49-F238E27FC236}">
              <a16:creationId xmlns:a16="http://schemas.microsoft.com/office/drawing/2014/main" id="{DF27E1E6-E425-4257-A47B-9F1A3A480D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21</xdr:row>
      <xdr:rowOff>0</xdr:rowOff>
    </xdr:from>
    <xdr:to>
      <xdr:col>5</xdr:col>
      <xdr:colOff>181970</xdr:colOff>
      <xdr:row>37</xdr:row>
      <xdr:rowOff>176006</xdr:rowOff>
    </xdr:to>
    <xdr:graphicFrame macro="">
      <xdr:nvGraphicFramePr>
        <xdr:cNvPr id="22" name="Chart 21">
          <a:extLst>
            <a:ext uri="{FF2B5EF4-FFF2-40B4-BE49-F238E27FC236}">
              <a16:creationId xmlns:a16="http://schemas.microsoft.com/office/drawing/2014/main" id="{4682E9DE-1DA9-4D4F-A68E-E4781B6C7C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141575</xdr:colOff>
      <xdr:row>2</xdr:row>
      <xdr:rowOff>134000</xdr:rowOff>
    </xdr:from>
    <xdr:to>
      <xdr:col>11</xdr:col>
      <xdr:colOff>49943</xdr:colOff>
      <xdr:row>7</xdr:row>
      <xdr:rowOff>77734</xdr:rowOff>
    </xdr:to>
    <xdr:sp macro="" textlink="'Cost Center Analysis'!E1">
      <xdr:nvSpPr>
        <xdr:cNvPr id="61" name="TextBox 60">
          <a:extLst>
            <a:ext uri="{FF2B5EF4-FFF2-40B4-BE49-F238E27FC236}">
              <a16:creationId xmlns:a16="http://schemas.microsoft.com/office/drawing/2014/main" id="{76C19C91-B52B-4E93-B428-07E16A01AAFA}"/>
            </a:ext>
          </a:extLst>
        </xdr:cNvPr>
        <xdr:cNvSpPr txBox="1"/>
      </xdr:nvSpPr>
      <xdr:spPr>
        <a:xfrm>
          <a:off x="7666325" y="705500"/>
          <a:ext cx="1122806" cy="836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F70D1DF8-0127-4F99-9E34-2C24AF67C6AF}" type="TxLink">
            <a:rPr lang="en-US" sz="1100" b="0" i="0" u="none" strike="noStrike">
              <a:solidFill>
                <a:srgbClr val="000000"/>
              </a:solidFill>
              <a:latin typeface="Calibri"/>
              <a:cs typeface="Calibri"/>
            </a:rPr>
            <a:pPr/>
            <a:t>Department Expense Distribution 2018-2019</a:t>
          </a:fld>
          <a:endParaRPr lang="en-US" sz="1100"/>
        </a:p>
      </xdr:txBody>
    </xdr:sp>
    <xdr:clientData/>
  </xdr:twoCellAnchor>
  <xdr:twoCellAnchor>
    <xdr:from>
      <xdr:col>3</xdr:col>
      <xdr:colOff>402280</xdr:colOff>
      <xdr:row>23</xdr:row>
      <xdr:rowOff>62130</xdr:rowOff>
    </xdr:from>
    <xdr:to>
      <xdr:col>3</xdr:col>
      <xdr:colOff>402280</xdr:colOff>
      <xdr:row>34</xdr:row>
      <xdr:rowOff>136392</xdr:rowOff>
    </xdr:to>
    <xdr:cxnSp macro="">
      <xdr:nvCxnSpPr>
        <xdr:cNvPr id="63" name="Straight Connector 62">
          <a:extLst>
            <a:ext uri="{FF2B5EF4-FFF2-40B4-BE49-F238E27FC236}">
              <a16:creationId xmlns:a16="http://schemas.microsoft.com/office/drawing/2014/main" id="{BBBC3914-E07A-4ED9-85B5-3D77905A6648}"/>
            </a:ext>
          </a:extLst>
        </xdr:cNvPr>
        <xdr:cNvCxnSpPr/>
      </xdr:nvCxnSpPr>
      <xdr:spPr>
        <a:xfrm>
          <a:off x="4027796" y="4513814"/>
          <a:ext cx="0" cy="2103589"/>
        </a:xfrm>
        <a:prstGeom prst="line">
          <a:avLst/>
        </a:prstGeom>
        <a:ln>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238839</xdr:colOff>
      <xdr:row>23</xdr:row>
      <xdr:rowOff>56738</xdr:rowOff>
    </xdr:from>
    <xdr:to>
      <xdr:col>11</xdr:col>
      <xdr:colOff>147205</xdr:colOff>
      <xdr:row>28</xdr:row>
      <xdr:rowOff>5144</xdr:rowOff>
    </xdr:to>
    <xdr:sp macro="" textlink="'Name Category Analysis'!E1">
      <xdr:nvSpPr>
        <xdr:cNvPr id="39" name="TextBox 38">
          <a:extLst>
            <a:ext uri="{FF2B5EF4-FFF2-40B4-BE49-F238E27FC236}">
              <a16:creationId xmlns:a16="http://schemas.microsoft.com/office/drawing/2014/main" id="{E8933251-83A4-4251-A634-6A9EAAC83815}"/>
            </a:ext>
          </a:extLst>
        </xdr:cNvPr>
        <xdr:cNvSpPr txBox="1"/>
      </xdr:nvSpPr>
      <xdr:spPr>
        <a:xfrm>
          <a:off x="7763589" y="4378707"/>
          <a:ext cx="1122804" cy="841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7C8E058F-3C43-4C5F-B4C9-B0A856823FE6}" type="TxLink">
            <a:rPr lang="en-US" sz="1100" b="0" i="0" u="none" strike="noStrike">
              <a:solidFill>
                <a:srgbClr val="000000"/>
              </a:solidFill>
              <a:latin typeface="Calibri"/>
              <a:cs typeface="Calibri"/>
            </a:rPr>
            <a:pPr/>
            <a:t>Name Caregory Expense Distribution 2018-2019</a:t>
          </a:fld>
          <a:endParaRPr lang="en-US" sz="1100"/>
        </a:p>
      </xdr:txBody>
    </xdr:sp>
    <xdr:clientData/>
  </xdr:twoCellAnchor>
  <xdr:twoCellAnchor>
    <xdr:from>
      <xdr:col>9</xdr:col>
      <xdr:colOff>561252</xdr:colOff>
      <xdr:row>45</xdr:row>
      <xdr:rowOff>14720</xdr:rowOff>
    </xdr:from>
    <xdr:to>
      <xdr:col>11</xdr:col>
      <xdr:colOff>469618</xdr:colOff>
      <xdr:row>51</xdr:row>
      <xdr:rowOff>95250</xdr:rowOff>
    </xdr:to>
    <xdr:sp macro="" textlink="'Spend Category Analysis'!E1">
      <xdr:nvSpPr>
        <xdr:cNvPr id="40" name="TextBox 39">
          <a:extLst>
            <a:ext uri="{FF2B5EF4-FFF2-40B4-BE49-F238E27FC236}">
              <a16:creationId xmlns:a16="http://schemas.microsoft.com/office/drawing/2014/main" id="{E751497F-BC91-4307-852B-F2170827CCFE}"/>
            </a:ext>
          </a:extLst>
        </xdr:cNvPr>
        <xdr:cNvSpPr txBox="1"/>
      </xdr:nvSpPr>
      <xdr:spPr>
        <a:xfrm>
          <a:off x="8181252" y="8444345"/>
          <a:ext cx="1122804" cy="11520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F6B3A043-AC7F-406C-B86F-EA229BD8EF8B}" type="TxLink">
            <a:rPr lang="en-US" sz="1100" b="0" i="0" u="none" strike="noStrike">
              <a:solidFill>
                <a:srgbClr val="000000"/>
              </a:solidFill>
              <a:latin typeface="Calibri"/>
              <a:cs typeface="Calibri"/>
            </a:rPr>
            <a:pPr/>
            <a:t>Spend Category Expense Distribution Grand Total</a:t>
          </a:fld>
          <a:endParaRPr lang="en-US" sz="1100"/>
        </a:p>
      </xdr:txBody>
    </xdr:sp>
    <xdr:clientData/>
  </xdr:twoCellAnchor>
  <xdr:twoCellAnchor editAs="oneCell">
    <xdr:from>
      <xdr:col>6</xdr:col>
      <xdr:colOff>0</xdr:colOff>
      <xdr:row>22</xdr:row>
      <xdr:rowOff>0</xdr:rowOff>
    </xdr:from>
    <xdr:to>
      <xdr:col>9</xdr:col>
      <xdr:colOff>21654</xdr:colOff>
      <xdr:row>42</xdr:row>
      <xdr:rowOff>0</xdr:rowOff>
    </xdr:to>
    <mc:AlternateContent xmlns:mc="http://schemas.openxmlformats.org/markup-compatibility/2006" xmlns:a14="http://schemas.microsoft.com/office/drawing/2010/main">
      <mc:Choice Requires="a14">
        <xdr:graphicFrame macro="">
          <xdr:nvGraphicFramePr>
            <xdr:cNvPr id="41" name="Cost Center (Cabinet/Committee)">
              <a:extLst>
                <a:ext uri="{FF2B5EF4-FFF2-40B4-BE49-F238E27FC236}">
                  <a16:creationId xmlns:a16="http://schemas.microsoft.com/office/drawing/2014/main" id="{67C815CA-DE06-4599-AF97-4292E760DE5F}"/>
                </a:ext>
              </a:extLst>
            </xdr:cNvPr>
            <xdr:cNvGraphicFramePr/>
          </xdr:nvGraphicFramePr>
          <xdr:xfrm>
            <a:off x="0" y="0"/>
            <a:ext cx="0" cy="0"/>
          </xdr:xfrm>
          <a:graphic>
            <a:graphicData uri="http://schemas.microsoft.com/office/drawing/2010/slicer">
              <sle:slicer xmlns:sle="http://schemas.microsoft.com/office/drawing/2010/slicer" name="Cost Center (Cabinet/Committee)"/>
            </a:graphicData>
          </a:graphic>
        </xdr:graphicFrame>
      </mc:Choice>
      <mc:Fallback xmlns="">
        <xdr:sp macro="" textlink="">
          <xdr:nvSpPr>
            <xdr:cNvPr id="0" name=""/>
            <xdr:cNvSpPr>
              <a:spLocks noTextEdit="1"/>
            </xdr:cNvSpPr>
          </xdr:nvSpPr>
          <xdr:spPr>
            <a:xfrm>
              <a:off x="5704114" y="4278086"/>
              <a:ext cx="1840294" cy="3701143"/>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0</xdr:colOff>
      <xdr:row>42</xdr:row>
      <xdr:rowOff>0</xdr:rowOff>
    </xdr:from>
    <xdr:to>
      <xdr:col>9</xdr:col>
      <xdr:colOff>5800</xdr:colOff>
      <xdr:row>62</xdr:row>
      <xdr:rowOff>15177</xdr:rowOff>
    </xdr:to>
    <mc:AlternateContent xmlns:mc="http://schemas.openxmlformats.org/markup-compatibility/2006" xmlns:a14="http://schemas.microsoft.com/office/drawing/2010/main">
      <mc:Choice Requires="a14">
        <xdr:graphicFrame macro="">
          <xdr:nvGraphicFramePr>
            <xdr:cNvPr id="42" name="Name (Event Name, Initiative Name, General Business)">
              <a:extLst>
                <a:ext uri="{FF2B5EF4-FFF2-40B4-BE49-F238E27FC236}">
                  <a16:creationId xmlns:a16="http://schemas.microsoft.com/office/drawing/2014/main" id="{D0583FD4-D31C-4DFE-8E7D-3E1D94D76F2C}"/>
                </a:ext>
              </a:extLst>
            </xdr:cNvPr>
            <xdr:cNvGraphicFramePr/>
          </xdr:nvGraphicFramePr>
          <xdr:xfrm>
            <a:off x="0" y="0"/>
            <a:ext cx="0" cy="0"/>
          </xdr:xfrm>
          <a:graphic>
            <a:graphicData uri="http://schemas.microsoft.com/office/drawing/2010/slicer">
              <sle:slicer xmlns:sle="http://schemas.microsoft.com/office/drawing/2010/slicer" name="Name (Event Name, Initiative Name, General Business)"/>
            </a:graphicData>
          </a:graphic>
        </xdr:graphicFrame>
      </mc:Choice>
      <mc:Fallback xmlns="">
        <xdr:sp macro="" textlink="">
          <xdr:nvSpPr>
            <xdr:cNvPr id="0" name=""/>
            <xdr:cNvSpPr>
              <a:spLocks noTextEdit="1"/>
            </xdr:cNvSpPr>
          </xdr:nvSpPr>
          <xdr:spPr>
            <a:xfrm>
              <a:off x="5704114" y="9829800"/>
              <a:ext cx="1828800" cy="1856858"/>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c:userShapes xmlns:c="http://schemas.openxmlformats.org/drawingml/2006/chart">
  <cdr:relSizeAnchor xmlns:cdr="http://schemas.openxmlformats.org/drawingml/2006/chartDrawing">
    <cdr:from>
      <cdr:x>0.08913</cdr:x>
      <cdr:y>0.07611</cdr:y>
    </cdr:from>
    <cdr:to>
      <cdr:x>0.20554</cdr:x>
      <cdr:y>0.12482</cdr:y>
    </cdr:to>
    <cdr:sp macro="" textlink="">
      <cdr:nvSpPr>
        <cdr:cNvPr id="3" name="TextBox 2">
          <a:extLst xmlns:a="http://schemas.openxmlformats.org/drawingml/2006/main">
            <a:ext uri="{FF2B5EF4-FFF2-40B4-BE49-F238E27FC236}">
              <a16:creationId xmlns:a16="http://schemas.microsoft.com/office/drawing/2014/main" id="{5D76CCBC-35FF-4D21-9322-9B18E49CD130}"/>
            </a:ext>
          </a:extLst>
        </cdr:cNvPr>
        <cdr:cNvSpPr txBox="1"/>
      </cdr:nvSpPr>
      <cdr:spPr>
        <a:xfrm xmlns:a="http://schemas.openxmlformats.org/drawingml/2006/main">
          <a:off x="535435" y="288832"/>
          <a:ext cx="699304" cy="1848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7</xdr:col>
      <xdr:colOff>565509</xdr:colOff>
      <xdr:row>7</xdr:row>
      <xdr:rowOff>132032</xdr:rowOff>
    </xdr:from>
    <xdr:to>
      <xdr:col>13</xdr:col>
      <xdr:colOff>704490</xdr:colOff>
      <xdr:row>22</xdr:row>
      <xdr:rowOff>179477</xdr:rowOff>
    </xdr:to>
    <xdr:graphicFrame macro="">
      <xdr:nvGraphicFramePr>
        <xdr:cNvPr id="3" name="Chart 2">
          <a:extLst>
            <a:ext uri="{FF2B5EF4-FFF2-40B4-BE49-F238E27FC236}">
              <a16:creationId xmlns:a16="http://schemas.microsoft.com/office/drawing/2014/main" id="{1407A4D1-FD71-4565-A57F-E375DA66976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1143000</xdr:colOff>
      <xdr:row>22</xdr:row>
      <xdr:rowOff>63500</xdr:rowOff>
    </xdr:from>
    <xdr:to>
      <xdr:col>2</xdr:col>
      <xdr:colOff>1457874</xdr:colOff>
      <xdr:row>43</xdr:row>
      <xdr:rowOff>9420</xdr:rowOff>
    </xdr:to>
    <xdr:graphicFrame macro="">
      <xdr:nvGraphicFramePr>
        <xdr:cNvPr id="2" name="Chart 1">
          <a:extLst>
            <a:ext uri="{FF2B5EF4-FFF2-40B4-BE49-F238E27FC236}">
              <a16:creationId xmlns:a16="http://schemas.microsoft.com/office/drawing/2014/main" id="{30BCE70D-C3D0-4B0B-A534-901918BC72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33</xdr:row>
      <xdr:rowOff>0</xdr:rowOff>
    </xdr:from>
    <xdr:to>
      <xdr:col>6</xdr:col>
      <xdr:colOff>1318999</xdr:colOff>
      <xdr:row>47</xdr:row>
      <xdr:rowOff>131810</xdr:rowOff>
    </xdr:to>
    <xdr:graphicFrame macro="">
      <xdr:nvGraphicFramePr>
        <xdr:cNvPr id="2" name="Chart 1">
          <a:extLst>
            <a:ext uri="{FF2B5EF4-FFF2-40B4-BE49-F238E27FC236}">
              <a16:creationId xmlns:a16="http://schemas.microsoft.com/office/drawing/2014/main" id="{BDA5B3B5-2008-4F05-90AF-5BD8DC7F9E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33</xdr:row>
      <xdr:rowOff>0</xdr:rowOff>
    </xdr:from>
    <xdr:to>
      <xdr:col>6</xdr:col>
      <xdr:colOff>1115260</xdr:colOff>
      <xdr:row>47</xdr:row>
      <xdr:rowOff>134645</xdr:rowOff>
    </xdr:to>
    <xdr:graphicFrame macro="">
      <xdr:nvGraphicFramePr>
        <xdr:cNvPr id="2" name="Chart 1">
          <a:extLst>
            <a:ext uri="{FF2B5EF4-FFF2-40B4-BE49-F238E27FC236}">
              <a16:creationId xmlns:a16="http://schemas.microsoft.com/office/drawing/2014/main" id="{ADC681D9-7748-4917-AE1D-76119C6108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kas Flores" refreshedDate="43889.512958217594" createdVersion="6" refreshedVersion="6" minRefreshableVersion="3" recordCount="574" xr:uid="{9E584F19-C531-45A7-8C8D-458EFF61294F}">
  <cacheSource type="worksheet">
    <worksheetSource name="Table7"/>
  </cacheSource>
  <cacheFields count="15">
    <cacheField name="ID" numFmtId="0">
      <sharedItems containsSemiMixedTypes="0" containsString="0" containsNumber="1" containsInteger="1" minValue="1" maxValue="574"/>
    </cacheField>
    <cacheField name="Transaction Date" numFmtId="15">
      <sharedItems containsSemiMixedTypes="0" containsNonDate="0" containsDate="1" containsString="0" minDate="2015-01-25T00:00:00" maxDate="2020-02-10T00:00:00" count="272">
        <d v="2015-01-25T00:00:00"/>
        <d v="2015-01-31T00:00:00"/>
        <d v="2015-02-12T00:00:00"/>
        <d v="2015-02-25T00:00:00"/>
        <d v="2015-03-01T00:00:00"/>
        <d v="2015-03-02T00:00:00"/>
        <d v="2015-03-04T00:00:00"/>
        <d v="2015-03-18T00:00:00"/>
        <d v="2015-03-19T00:00:00"/>
        <d v="2015-03-20T00:00:00"/>
        <d v="2015-03-23T00:00:00"/>
        <d v="2015-03-27T00:00:00"/>
        <d v="2015-03-30T00:00:00"/>
        <d v="2015-03-31T00:00:00"/>
        <d v="2015-04-10T00:00:00"/>
        <d v="2015-04-16T00:00:00"/>
        <d v="2015-04-18T00:00:00"/>
        <d v="2015-04-27T00:00:00"/>
        <d v="2015-04-30T00:00:00"/>
        <d v="2015-05-04T00:00:00"/>
        <d v="2015-06-17T00:00:00"/>
        <d v="2015-06-19T00:00:00"/>
        <d v="2015-06-22T00:00:00"/>
        <d v="2015-06-24T00:00:00"/>
        <d v="2015-07-05T00:00:00"/>
        <d v="2015-07-14T00:00:00"/>
        <d v="2015-07-27T00:00:00"/>
        <d v="2015-07-29T00:00:00"/>
        <d v="2015-08-17T00:00:00"/>
        <d v="2015-08-19T00:00:00"/>
        <d v="2015-08-31T00:00:00"/>
        <d v="2015-09-11T00:00:00"/>
        <d v="2015-09-18T00:00:00"/>
        <d v="2015-09-21T00:00:00"/>
        <d v="2015-09-22T00:00:00"/>
        <d v="2015-09-30T00:00:00"/>
        <d v="2015-10-15T00:00:00"/>
        <d v="2015-10-16T00:00:00"/>
        <d v="2015-10-28T00:00:00"/>
        <d v="2015-11-13T00:00:00"/>
        <d v="2015-11-18T00:00:00"/>
        <d v="2015-11-23T00:00:00"/>
        <d v="2015-11-24T00:00:00"/>
        <d v="2015-11-30T00:00:00"/>
        <d v="2015-12-01T00:00:00"/>
        <d v="2015-12-05T00:00:00"/>
        <d v="2015-12-07T00:00:00"/>
        <d v="2015-12-13T00:00:00"/>
        <d v="2015-12-15T00:00:00"/>
        <d v="2015-12-17T00:00:00"/>
        <d v="2015-12-18T00:00:00"/>
        <d v="2016-01-19T00:00:00"/>
        <d v="2016-01-26T00:00:00"/>
        <d v="2016-01-28T00:00:00"/>
        <d v="2016-01-30T00:00:00"/>
        <d v="2016-02-02T00:00:00"/>
        <d v="2016-02-05T00:00:00"/>
        <d v="2016-02-08T00:00:00"/>
        <d v="2016-02-18T00:00:00"/>
        <d v="2016-02-19T00:00:00"/>
        <d v="2016-02-26T00:00:00"/>
        <d v="2016-02-29T00:00:00"/>
        <d v="2016-03-01T00:00:00"/>
        <d v="2016-03-03T00:00:00"/>
        <d v="2016-03-10T00:00:00"/>
        <d v="2016-03-11T00:00:00"/>
        <d v="2016-03-15T00:00:00"/>
        <d v="2016-03-17T00:00:00"/>
        <d v="2016-03-21T00:00:00"/>
        <d v="2016-03-22T00:00:00"/>
        <d v="2016-03-23T00:00:00"/>
        <d v="2016-03-24T00:00:00"/>
        <d v="2016-03-29T00:00:00"/>
        <d v="2016-04-01T00:00:00"/>
        <d v="2016-04-03T00:00:00"/>
        <d v="2016-04-06T00:00:00"/>
        <d v="2016-04-07T00:00:00"/>
        <d v="2016-04-08T00:00:00"/>
        <d v="2016-04-09T00:00:00"/>
        <d v="2016-04-14T00:00:00"/>
        <d v="2016-04-17T00:00:00"/>
        <d v="2016-04-19T00:00:00"/>
        <d v="2016-04-20T00:00:00"/>
        <d v="2016-04-21T00:00:00"/>
        <d v="2016-04-23T00:00:00"/>
        <d v="2016-04-25T00:00:00"/>
        <d v="2016-04-26T00:00:00"/>
        <d v="2016-05-03T00:00:00"/>
        <d v="2016-05-05T00:00:00"/>
        <d v="2016-05-06T00:00:00"/>
        <d v="2016-05-10T00:00:00"/>
        <d v="2016-06-12T00:00:00"/>
        <d v="2016-06-21T00:00:00"/>
        <d v="2016-06-22T00:00:00"/>
        <d v="2016-09-08T00:00:00"/>
        <d v="2016-09-28T00:00:00"/>
        <d v="2016-10-19T00:00:00"/>
        <d v="2016-11-05T00:00:00"/>
        <d v="2016-11-16T00:00:00"/>
        <d v="2016-11-17T00:00:00"/>
        <d v="2016-11-21T00:00:00"/>
        <d v="2016-12-04T00:00:00"/>
        <d v="2017-02-10T00:00:00"/>
        <d v="2017-02-15T00:00:00"/>
        <d v="2017-03-09T00:00:00"/>
        <d v="2017-03-15T00:00:00"/>
        <d v="2017-03-20T00:00:00"/>
        <d v="2017-03-21T00:00:00"/>
        <d v="2017-03-23T00:00:00"/>
        <d v="2017-03-24T00:00:00"/>
        <d v="2017-03-29T00:00:00"/>
        <d v="2017-03-30T00:00:00"/>
        <d v="2017-03-31T00:00:00"/>
        <d v="2017-04-06T00:00:00"/>
        <d v="2017-04-07T00:00:00"/>
        <d v="2017-04-08T00:00:00"/>
        <d v="2017-04-13T00:00:00"/>
        <d v="2017-04-18T00:00:00"/>
        <d v="2017-04-21T00:00:00"/>
        <d v="2017-04-25T00:00:00"/>
        <d v="2017-04-27T00:00:00"/>
        <d v="2017-05-01T00:00:00"/>
        <d v="2017-05-05T00:00:00"/>
        <d v="2017-07-17T00:00:00"/>
        <d v="2017-08-25T00:00:00"/>
        <d v="2017-08-31T00:00:00"/>
        <d v="2017-09-15T00:00:00"/>
        <d v="2017-10-20T00:00:00"/>
        <d v="2017-10-25T00:00:00"/>
        <d v="2017-11-15T00:00:00"/>
        <d v="2017-11-17T00:00:00"/>
        <d v="2017-11-20T00:00:00"/>
        <d v="2017-11-28T00:00:00"/>
        <d v="2017-12-17T00:00:00"/>
        <d v="2018-01-31T00:00:00"/>
        <d v="2018-02-15T00:00:00"/>
        <d v="2018-02-20T00:00:00"/>
        <d v="2018-02-26T00:00:00"/>
        <d v="2018-02-28T00:00:00"/>
        <d v="2018-03-01T00:00:00"/>
        <d v="2018-03-14T00:00:00"/>
        <d v="2018-03-15T00:00:00"/>
        <d v="2018-03-21T00:00:00"/>
        <d v="2018-03-26T00:00:00"/>
        <d v="2018-03-29T00:00:00"/>
        <d v="2018-03-30T00:00:00"/>
        <d v="2018-04-11T00:00:00"/>
        <d v="2018-04-12T00:00:00"/>
        <d v="2018-04-18T00:00:00"/>
        <d v="2018-04-20T00:00:00"/>
        <d v="2018-04-26T00:00:00"/>
        <d v="2018-04-27T00:00:00"/>
        <d v="2018-05-23T00:00:00"/>
        <d v="2018-05-24T00:00:00"/>
        <d v="2018-06-01T00:00:00"/>
        <d v="2018-06-05T00:00:00"/>
        <d v="2018-06-06T00:00:00"/>
        <d v="2018-06-07T00:00:00"/>
        <d v="2018-06-11T00:00:00"/>
        <d v="2018-06-14T00:00:00"/>
        <d v="2018-07-20T00:00:00"/>
        <d v="2018-08-06T00:00:00"/>
        <d v="2018-08-08T00:00:00"/>
        <d v="2018-08-14T00:00:00"/>
        <d v="2018-08-28T00:00:00"/>
        <d v="2018-09-06T00:00:00"/>
        <d v="2018-09-07T00:00:00"/>
        <d v="2018-09-10T00:00:00"/>
        <d v="2018-09-11T00:00:00"/>
        <d v="2018-09-18T00:00:00"/>
        <d v="2018-09-20T00:00:00"/>
        <d v="2018-09-25T00:00:00"/>
        <d v="2018-09-27T00:00:00"/>
        <d v="2018-09-29T00:00:00"/>
        <d v="2018-10-02T00:00:00"/>
        <d v="2018-10-10T00:00:00"/>
        <d v="2018-10-15T00:00:00"/>
        <d v="2018-10-17T00:00:00"/>
        <d v="2018-10-21T00:00:00"/>
        <d v="2018-11-06T00:00:00"/>
        <d v="2018-11-12T00:00:00"/>
        <d v="2018-11-14T00:00:00"/>
        <d v="2018-11-15T00:00:00"/>
        <d v="2018-11-19T00:00:00"/>
        <d v="2018-11-26T00:00:00"/>
        <d v="2018-11-27T00:00:00"/>
        <d v="2018-11-28T00:00:00"/>
        <d v="2018-12-01T00:00:00"/>
        <d v="2018-12-03T00:00:00"/>
        <d v="2018-12-07T00:00:00"/>
        <d v="2018-12-13T00:00:00"/>
        <d v="2019-01-02T00:00:00"/>
        <d v="2019-01-04T00:00:00"/>
        <d v="2019-01-08T00:00:00"/>
        <d v="2019-01-14T00:00:00"/>
        <d v="2019-01-20T00:00:00"/>
        <d v="2019-01-23T00:00:00"/>
        <d v="2019-01-28T00:00:00"/>
        <d v="2019-02-06T00:00:00"/>
        <d v="2019-02-11T00:00:00"/>
        <d v="2019-02-13T00:00:00"/>
        <d v="2019-02-14T00:00:00"/>
        <d v="2019-02-18T00:00:00"/>
        <d v="2019-02-25T00:00:00"/>
        <d v="2019-02-26T00:00:00"/>
        <d v="2019-02-28T00:00:00"/>
        <d v="2019-03-07T00:00:00"/>
        <d v="2019-03-08T00:00:00"/>
        <d v="2019-03-13T00:00:00"/>
        <d v="2019-03-18T00:00:00"/>
        <d v="2019-03-19T00:00:00"/>
        <d v="2019-03-20T00:00:00"/>
        <d v="2019-03-24T00:00:00"/>
        <d v="2019-03-26T00:00:00"/>
        <d v="2019-03-27T00:00:00"/>
        <d v="2019-03-28T00:00:00"/>
        <d v="2019-03-29T00:00:00"/>
        <d v="2019-04-01T00:00:00"/>
        <d v="2019-04-02T00:00:00"/>
        <d v="2019-04-07T00:00:00"/>
        <d v="2019-04-08T00:00:00"/>
        <d v="2019-04-09T00:00:00"/>
        <d v="2019-04-10T00:00:00"/>
        <d v="2019-04-15T00:00:00"/>
        <d v="2019-04-16T00:00:00"/>
        <d v="2019-04-17T00:00:00"/>
        <d v="2019-04-18T00:00:00"/>
        <d v="2019-04-19T00:00:00"/>
        <d v="2019-04-22T00:00:00"/>
        <d v="2019-04-24T00:00:00"/>
        <d v="2019-04-25T00:00:00"/>
        <d v="2019-04-29T00:00:00"/>
        <d v="2019-05-05T00:00:00"/>
        <d v="2019-05-06T00:00:00"/>
        <d v="2019-05-07T00:00:00"/>
        <d v="2019-05-23T00:00:00"/>
        <d v="2019-05-29T00:00:00"/>
        <d v="2019-06-24T00:00:00"/>
        <d v="2019-07-02T00:00:00"/>
        <d v="2019-07-08T00:00:00"/>
        <d v="2019-09-06T00:00:00"/>
        <d v="2019-09-16T00:00:00"/>
        <d v="2019-09-18T00:00:00"/>
        <d v="2019-09-20T00:00:00"/>
        <d v="2019-09-22T00:00:00"/>
        <d v="2019-09-26T00:00:00"/>
        <d v="2019-09-30T00:00:00"/>
        <d v="2019-10-01T00:00:00"/>
        <d v="2019-10-02T00:00:00"/>
        <d v="2019-10-08T00:00:00"/>
        <d v="2019-10-09T00:00:00"/>
        <d v="2019-10-10T00:00:00"/>
        <d v="2019-10-12T00:00:00"/>
        <d v="2019-10-16T00:00:00"/>
        <d v="2019-10-18T00:00:00"/>
        <d v="2019-10-23T00:00:00"/>
        <d v="2019-10-30T00:00:00"/>
        <d v="2019-11-05T00:00:00"/>
        <d v="2019-11-06T00:00:00"/>
        <d v="2019-11-13T00:00:00"/>
        <d v="2019-11-20T00:00:00"/>
        <d v="2019-12-07T00:00:00"/>
        <d v="2020-01-10T00:00:00"/>
        <d v="2020-01-14T00:00:00"/>
        <d v="2020-01-16T00:00:00"/>
        <d v="2020-01-21T00:00:00"/>
        <d v="2020-01-25T00:00:00"/>
        <d v="2020-01-27T00:00:00"/>
        <d v="2020-01-28T00:00:00"/>
        <d v="2020-01-20T00:00:00"/>
        <d v="2020-02-07T00:00:00"/>
        <d v="2020-02-09T00:00:00"/>
      </sharedItems>
      <fieldGroup base="1">
        <rangePr groupBy="months" startDate="2015-01-25T00:00:00" endDate="2020-02-10T00:00:00"/>
        <groupItems count="14">
          <s v="&lt;1/25/2015"/>
          <s v="Jan"/>
          <s v="Feb"/>
          <s v="Mar"/>
          <s v="Apr"/>
          <s v="May"/>
          <s v="Jun"/>
          <s v="Jul"/>
          <s v="Aug"/>
          <s v="Sep"/>
          <s v="Oct"/>
          <s v="Nov"/>
          <s v="Dec"/>
          <s v="&gt;2/10/2020"/>
        </groupItems>
      </fieldGroup>
    </cacheField>
    <cacheField name="Academic Year" numFmtId="0">
      <sharedItems containsBlank="1" count="7">
        <s v="2014-2015"/>
        <s v="2015-2016"/>
        <s v="2016-2017"/>
        <s v="2017-2018"/>
        <s v="2018-2019"/>
        <s v="2019-2020"/>
        <m u="1"/>
      </sharedItems>
    </cacheField>
    <cacheField name="Status" numFmtId="0">
      <sharedItems containsBlank="1"/>
    </cacheField>
    <cacheField name="Type" numFmtId="0">
      <sharedItems containsBlank="1" count="4">
        <s v="Deposit"/>
        <s v="Payment"/>
        <m u="1"/>
        <s v="Depost" u="1"/>
      </sharedItems>
    </cacheField>
    <cacheField name="Name (Event Name, Initiative Name, General Business)" numFmtId="0">
      <sharedItems containsBlank="1" count="238">
        <s v="You Do Balance Forward For Student Government"/>
        <s v="You Do Balance Forward For SEC"/>
        <s v="Adjustment"/>
        <s v="General Business"/>
        <s v="Care Packages"/>
        <s v="Student Government Retreat"/>
        <s v="Tutoring in The Dorms"/>
        <s v="Election Information Session 1"/>
        <s v="BUSG Executive Board Elections"/>
        <s v="Expect More Campaign"/>
        <s v="Candidate Debate"/>
        <s v="Voting Booth"/>
        <s v=" Cultural Competency Training"/>
        <s v="Funds Transfer: BU Student Elections Commission"/>
        <s v="Senate Training: Cultural Competency Training"/>
        <s v="Slate Speeches and Debate"/>
        <s v="Slate Speeches and Reception"/>
        <s v="Meet and Greet"/>
        <s v="Announcement Dinner"/>
        <s v="Orientation Next Year"/>
        <s v="Funds Transfer: BU Student Government"/>
        <s v="Terrier Tailgate"/>
        <s v="Orientation"/>
        <s v="Pie the President"/>
        <s v="FY16 Allocation"/>
        <s v="FY15 Year End Sweep"/>
        <s v="Senate Training"/>
        <s v="Environmental Student Organizationanization Event"/>
        <s v="Unplugged-BU Dorm Energy Challenge"/>
        <s v="-"/>
        <s v="Global Development Community"/>
        <s v="Govsgiving"/>
        <s v="Gov Holiday Party"/>
        <s v="Cabinet Training"/>
        <s v="Photoshoot"/>
        <s v="Valentine's Day Thank You Cards Candy"/>
        <s v="Election"/>
        <s v="The Haze"/>
        <s v="GAP Week"/>
        <s v="Constitution Meeting"/>
        <s v="Women's Political Review"/>
        <s v="Commonwealth Tenant Consultants General Meeting"/>
        <s v="Funds Transfer: Student Election Commission"/>
        <s v="Candidate Meet &amp; Greet"/>
        <s v="Social Media Campaign"/>
        <s v="Academic Climate Survey"/>
        <s v="Graduation"/>
        <s v="Giveaways"/>
        <s v="Global Development Community at BU Event"/>
        <s v="Karaoke Night"/>
        <s v="Senate"/>
        <s v="Earth Day Festival"/>
        <s v="NaturexBU Instagram Contest Prizes"/>
        <s v="Erin Riley Lecture"/>
        <s v="Funds Transfer: SEC"/>
        <s v="Student Government Banquet"/>
        <s v="Senate Meeting"/>
        <s v="Spring Fling Brownies"/>
        <s v="Student Government Elections"/>
        <s v="SAO at Pub"/>
        <s v="BU Jazz Feast"/>
        <s v="FYE End of Year Sweep 2016"/>
        <s v="Student Union 2016-17"/>
        <s v="Student Elections Commission Allocation"/>
        <s v="Delta Sigma Pi for Music in Business"/>
        <s v="Sexual Assault Awareness Week"/>
        <s v="Off-Leash-BUNITED"/>
        <s v="Social Justice Teach-In"/>
        <s v="SGA Hot Chocolate &amp; Cookies"/>
        <s v="TedxBU"/>
        <s v="Weeks of Welcome"/>
        <s v="Student Government Donations"/>
        <s v="BU Student Government Elections- Meet and Greet"/>
        <s v="Election: Your BU"/>
        <s v="African Students Organization - For Alafiya"/>
        <s v="Mental Health General Meeting"/>
        <s v="Suicide Prevention Week"/>
        <s v="Slate Night Late Night"/>
        <s v="SEC Chalk Spray"/>
        <s v="Student Government Elections Dinner"/>
        <s v="SEC Thank You Notes"/>
        <s v="Last Day of Classes BBQ"/>
        <s v="End of the Year Banquet"/>
        <s v="Dining Services"/>
        <s v="Student Government Ceremony"/>
        <s v="Advocacy Department Reimbursement"/>
        <s v="Conference Registration"/>
        <s v="Fund Transfer: Off Campus Council"/>
        <s v="2017 FYE CSF SWEEP"/>
        <s v="SEC 2017 FYE CSF SWEEP"/>
        <s v="Student Elections Commission 2017-18 CSF Allocation"/>
        <s v="Off Campus Council 2017-18 CSF Allocation"/>
        <s v="Student Union 2017-18 CSF Allocation"/>
        <s v="Funds Transfer: BUILDS"/>
        <s v="Insomnia Cookies Orientation"/>
        <s v="Hazing Prevention Webinar"/>
        <s v="16,000 Strong F.R.I.E.S. of Consent"/>
        <s v="Mental Health X Midnight Breakfast"/>
        <s v="Laundry Room Signage"/>
        <s v="ENG Student Government Event"/>
        <s v="CAS Student Government Formal"/>
        <s v="Stu Gov Info Session"/>
        <s v="Bunted Student Diversity Conference"/>
        <s v="Mental Health Panel"/>
        <s v="Jane Goodall Documentary Screening"/>
        <s v="Surveys"/>
        <s v="Water Taste Test"/>
        <s v="Student Government Party"/>
        <s v="Out of Darkness Walk"/>
        <s v="Student Government Award Ceremony"/>
        <s v="BU Student Government Party Spring 2018"/>
        <s v="Funds Transfer: BU Student Government Party Spring 2018"/>
        <s v="Furniture for Student Government Room"/>
        <s v="Student Government Room Renovations"/>
        <s v="FMP Wall Paint for Student Government Office"/>
        <s v="Lacrosse BBQ"/>
        <s v="Student Elections Meet and Greet"/>
        <s v="2017-2018 Academic Year End Allocation Sweep"/>
        <s v="Splash"/>
        <s v="Re-opening of Student Government Office"/>
        <s v="USG Office Improvements"/>
        <s v="Student Government Office Reopening"/>
        <s v="Student Government Headshots"/>
        <s v="Student Government Leadership Training"/>
        <s v="Freshman Initiative"/>
        <s v="Student Gov Tablecloths"/>
        <s v="WSGE Study Night"/>
        <s v="Student Elections Comission 2018-19 CSF Allocation"/>
        <s v="Off Campus Council 2018-19 CSF Allocation"/>
        <s v="Study Union 2018-19 CSF Allocation"/>
        <s v="Student Government Training Food Reimbursement"/>
        <s v="SquareSpace Annual Subscription"/>
        <s v="Weekly Student Government Events Fliers Details"/>
        <s v="Senate Clickers"/>
        <s v="WSGE Board Game Night"/>
        <s v="WSGE Karaoke Night"/>
        <s v="Mental Health Matters"/>
        <s v="WSGE Thanksgiving Dinner"/>
        <s v="Funds Transfer: Executive Board Initiative"/>
        <s v="BU Women’s Ice Hockey and 16,000 Strong Tailgate"/>
        <s v="Brighton Bowl Mixer"/>
        <s v="Academic AMA"/>
        <s v="R&amp;R"/>
        <s v="Tabling"/>
        <s v="Advertisements"/>
        <s v="Warren Towers Poster"/>
        <s v="Splash 2.0"/>
        <s v="SG Expression Board"/>
        <s v="Halloween Movie Night"/>
        <s v="Marsh Chapel Staffers"/>
        <s v="Donation from Meneses"/>
        <s v="Student Government Town Hall"/>
        <s v="WSGE Bingo Night"/>
        <s v="Menstrual Product Initiative"/>
        <s v="Collaboration BUUSA for Angela Davis"/>
        <s v="Social Advocacy Wellness Challenge"/>
        <s v="WSGE RomCom Movie Night"/>
        <s v="Executive Board Special Initiative"/>
        <s v="Minority Mental Health Peer Panel"/>
        <s v="International Night"/>
        <m/>
        <s v="Ten.10.X"/>
        <s v="Earth Week Whale Watch Raffle Tickets"/>
        <s v="EmpowerBU Campaign Launch Party"/>
        <s v="Denim Day"/>
        <s v="Name Tags"/>
        <s v="Spirit Night"/>
        <s v="Slate Announcement Dinner"/>
        <s v="Judicial Commission EOY Recognition Awards"/>
        <s v="WSGE Spirit Night"/>
        <s v="BU Student Government, Dept. of Environmental Affairs Earth Week Career in Sustainability Networking Event - Attending Professionals Gift (Mugs) P-Card (R)"/>
        <s v="Academic Club Grant Competition"/>
        <s v="BU Student Government Department of Environmental Affairs - Catering for Careers in Sustainability Speed Dating"/>
        <s v="FT from Student Elections Commission for SEC Expenses"/>
        <s v="Student Government Town Hall 4/16/2019"/>
        <s v="Reimbursements for Hafzat Akanni"/>
        <s v="BU Student Government Department of Environmental Affairs - Earth Day Table Supplies"/>
        <s v="Spring2019"/>
        <s v="Self-Care Night"/>
        <s v="T-shirts for 16,000 Strong SC"/>
        <s v="End of Year Celebration"/>
        <s v="Academic AMA "/>
        <s v="Executive Board Initiative"/>
        <s v="End of the Year Decor"/>
        <s v="End of the Year Celebration Supplies"/>
        <s v="Food for End of The Year"/>
        <s v="Cupcake Giveaway"/>
        <s v="Decorations for End of Year Celebration on May 1st"/>
        <s v="End of the Year"/>
        <s v="End of the Year Decor (Awards Paper and Holders)"/>
        <s v="End of the Year Award Food"/>
        <s v="Spring Concert Catering 4/5/2019"/>
        <s v="Spirit Night Catering 4/2/2019"/>
        <s v="International Night 3/20/2019 Catering ISR"/>
        <s v="End of Year Giveaway 5/1/2019"/>
        <s v="BU Gov Donations April 1-15, 2019, JE 1004054625"/>
        <s v="End of Year Celebration Supplies"/>
        <s v="Academic AMA Alumni Panel"/>
        <s v="WSGE Self Care Night"/>
        <s v="RAD Class"/>
        <s v="Careers in Sustainability Speed Dating"/>
        <s v="Terrier Night Out &amp; Splash"/>
        <s v="Donation"/>
        <s v="Terrier Night Out"/>
        <s v="West Campus Mural"/>
        <s v="Rep. Ayanna Presley Mailings"/>
        <s v="Student Government Alumni Reception"/>
        <s v="Student Government Training "/>
        <s v="Off Campus Council CSF"/>
        <s v="Student Government CSF"/>
        <s v="WSGE"/>
        <s v="American Student Government Association Conference"/>
        <s v="Water Quality Act"/>
        <s v="Tbd"/>
        <s v="Clothing Swap"/>
        <s v="BUSG Retreat"/>
        <s v="Wellness Challenge"/>
        <s v="Compliments on Campus"/>
        <s v="Earth Week Challenge"/>
        <s v="Women's Hockey Tailgate"/>
        <s v="Transfer: BUIAA" u="1"/>
        <s v="Fund Transfer: SEC" u="1"/>
        <s v="Terrier Night Out - Session 5 " u="1"/>
        <s v="Terrier Night Out " u="1"/>
        <s v="Funds Transfer: Global Development Community at BU" u="1"/>
        <s v="Funds Transfer: Dining Services" u="1"/>
        <s v="16k Tailgate for Women's Hockey" u="1"/>
        <s v="Terrier Night Out - Session 1" u="1"/>
        <s v="Funds Transfer: African Students Organization - For Alafiya" u="1"/>
        <s v="Terrier Night Out - Session 4" u="1"/>
        <s v="Transfer: Delta Sigma Pi for Music Business Club Event" u="1"/>
        <s v="Fund Transfer: CAS Student Government Formal" u="1"/>
        <s v="Transfer: ENG Student Government Event" u="1"/>
        <s v="Funds Transfer - BU Student Elections Commission" u="1"/>
        <s v="FT to Boston University Student Government April 24, 2019" u="1"/>
        <s v="FT to Boston University Student Government for SEC Expenses" u="1"/>
        <s v="Funds Transfer: Environmental Students Organization" u="1"/>
        <s v="Funds Transfer: Environmental Student Organizationanization" u="1"/>
      </sharedItems>
    </cacheField>
    <cacheField name="Name Category" numFmtId="0">
      <sharedItems containsBlank="1" count="23">
        <s v="Service Credit"/>
        <s v="Special Event"/>
        <s v="Inventory"/>
        <s v="Initiative"/>
        <s v="Event"/>
        <s v="External Initiative"/>
        <s v="General Business"/>
        <s v="Marketing"/>
        <s v="-"/>
        <s v="Meeting"/>
        <s v="Transfer In"/>
        <s v="Human Resources"/>
        <s v="Clearance"/>
        <s v="Vendor"/>
        <s v="Office Supplies"/>
        <s v="Transfer Out"/>
        <s v="Election"/>
        <s v="Construction"/>
        <s v="Internal Initiative"/>
        <s v="Funding"/>
        <s v="Fund Cover"/>
        <m u="1"/>
        <s v="Administrative Supplies" u="1"/>
      </sharedItems>
    </cacheField>
    <cacheField name="Description/ Items Bought" numFmtId="0">
      <sharedItems containsBlank="1"/>
    </cacheField>
    <cacheField name="Spend Category" numFmtId="0">
      <sharedItems containsBlank="1" count="14">
        <s v="Service Credit"/>
        <s v="Special Event"/>
        <s v="Office Supplies"/>
        <s v="Food"/>
        <s v="Travel"/>
        <s v="Transfer Out"/>
        <s v="Unknown"/>
        <s v="Products"/>
        <s v="Transfer In"/>
        <s v="Business Service"/>
        <s v="Clearance"/>
        <s v="Transportation"/>
        <s v="Funding"/>
        <m u="1"/>
      </sharedItems>
    </cacheField>
    <cacheField name="Cost Center (Cabinet/Committee)" numFmtId="0">
      <sharedItems containsBlank="1" count="26">
        <s v="Allocations Board"/>
        <s v="Finance Department"/>
        <s v="Executive Board"/>
        <s v="SEC"/>
        <s v="16,000 Strong"/>
        <s v="NATSG"/>
        <s v="Gap Week"/>
        <s v="CDC"/>
        <s v="Commonwealth Tenant Consultants"/>
        <s v="Academic Climate Committee"/>
        <s v="Senate"/>
        <s v="Environmental Affairs"/>
        <s v="Mental Health Committee"/>
        <s v="Social Advocacy"/>
        <s v="Recruitment Department"/>
        <s v="Events Department"/>
        <s v="Communications Department"/>
        <s v="VP of Internal Affairs"/>
        <s v="Executive Board Special Initiative Fund"/>
        <s v="Academic Affairs"/>
        <s v="City Affairs"/>
        <s v="Class Gift"/>
        <s v="Judicial Commission"/>
        <s v="FEAST"/>
        <m u="1"/>
        <s v="Fund Cover" u="1"/>
      </sharedItems>
    </cacheField>
    <cacheField name="Manager's Name" numFmtId="0">
      <sharedItems containsBlank="1"/>
    </cacheField>
    <cacheField name="Amount" numFmtId="8">
      <sharedItems containsSemiMixedTypes="0" containsString="0" containsNumber="1" minValue="-20447.48" maxValue="40390.82"/>
    </cacheField>
    <cacheField name="Vendor" numFmtId="0">
      <sharedItems containsBlank="1" count="156">
        <s v="-"/>
        <s v="Recognition Center"/>
        <s v="Staples"/>
        <s v="Panera Bread"/>
        <s v="Uber"/>
        <s v="Unknown"/>
        <s v="FedEx"/>
        <s v="Standard Register"/>
        <s v="Sticker Giant"/>
        <s v="Amazon"/>
        <s v=" Bon Me Foods LLC"/>
        <s v="Catering on the Charles"/>
        <s v="Vistaprint"/>
        <s v="Office Depot, Inc."/>
        <s v=" Candy Warehouse"/>
        <s v="KOP"/>
        <s v="Mei Mei Street Kitchen"/>
        <s v="Chicken and Rice Guys LLC"/>
        <s v="The Dining Car"/>
        <s v="GSU"/>
        <s v="Christian Cho"/>
        <s v="Formstack"/>
        <s v="Twitter"/>
        <s v="Facebook"/>
        <s v="Union Court Purchases"/>
        <s v="Subway"/>
        <s v="Chipotle"/>
        <s v="Weebly"/>
        <s v="Party City"/>
        <s v="Walmart"/>
        <s v="Squarespace"/>
        <s v="People Towels"/>
        <s v="Target"/>
        <s v="Goodwill"/>
        <s v="Primetime Party Zone"/>
        <s v="BU Facilities"/>
        <s v="Shaving Cream"/>
        <s v="City Convenience"/>
        <s v="Blick Art Supplies"/>
        <s v="Performer"/>
        <s v="Otto's Pizza"/>
        <s v="Kimberly Barzola"/>
        <s v="Environmental Student Organizationanization"/>
        <s v="T. Anthony's"/>
        <s v="Bon Chon"/>
        <s v="Habitat III Boston Youth Consultation"/>
        <s v="CPG Origami"/>
        <s v="Oriental Trading"/>
        <s v="4imprint"/>
        <s v="Star Market"/>
        <s v="Domino's Pizza"/>
        <s v="Qdoba"/>
        <s v="Cavana"/>
        <s v="Trello"/>
        <s v="Lyft"/>
        <s v="Raising Canes"/>
        <s v="TurboVote"/>
        <s v="CVS"/>
        <s v="Custom Ink"/>
        <s v="Hubbub"/>
        <s v="BU My Print"/>
        <s v="Kayak"/>
        <s v="StickerYou.com"/>
        <s v="Starbucks"/>
        <s v="Barnes &amp; Noble"/>
        <s v="American Express"/>
        <s v="Graduation Outlet"/>
        <s v="Webstaurantstore.com"/>
        <s v="Discount Mugs"/>
        <s v="Global Development Community"/>
        <s v="Dalian First Sailing Gifts Industrial"/>
        <s v="MBTA"/>
        <s v="Music Business Club"/>
        <s v="Tattoss.com"/>
        <s v="Turning Technologies"/>
        <s v="RadioShack"/>
        <s v="Bunted"/>
        <s v="SGA"/>
        <s v="BUIAA"/>
        <s v="African Students Organization"/>
        <s v="Insomnia"/>
        <s v="Overnight Prints"/>
        <s v="Snapchat"/>
        <s v="TedxBU"/>
        <s v="SAO"/>
        <s v="Dining Services"/>
        <s v="Environmental Student Organization"/>
        <s v="Crown Awards"/>
        <s v="Poster"/>
        <s v="ASGA"/>
        <s v="BUILDS"/>
        <s v="Shi"/>
        <s v="Printglobe"/>
        <s v="ENG Student Government"/>
        <s v="CAS Student Government"/>
        <s v="Dunkin Donuts'"/>
        <s v="Affordable Buttons"/>
        <s v="White Horse Taven"/>
        <s v="BBP"/>
        <s v="Actively Moving Receipt"/>
        <s v="Rhett's"/>
        <s v="BU Athletics"/>
        <s v="Boston Business Printing"/>
        <s v="Lowes"/>
        <s v="Fenway Group"/>
        <s v="Freelance Photographer"/>
        <s v="The Leadership Brainery"/>
        <s v="Sonix"/>
        <s v="Shan-A-Punjab"/>
        <s v=" Turning Point"/>
        <s v="Boston Market"/>
        <s v="COM Student Assembly"/>
        <s v="33 Harry Agganis Way Hall Council"/>
        <s v="SHA Gov"/>
        <s v="Flatbread Brighton &amp; Brighton Bowl"/>
        <s v="10 Buick Street Hall Council"/>
        <s v="Questrom Student Government"/>
        <s v="CGS Student Government"/>
        <s v=" Fenway Group"/>
        <s v="Canva"/>
        <s v="Campus Activities Board"/>
        <s v="New England Aquarium"/>
        <s v="Pease Over Violence"/>
        <s v="BU Barnes &amp; Noble"/>
        <s v=" Target"/>
        <s v="National Society of Black Engineers"/>
        <s v="Promoversity"/>
        <s v="El Pelon"/>
        <s v="Garlic N Lemon"/>
        <s v="Georgetown Cupcakes"/>
        <s v="Slades Bar and Grill"/>
        <m/>
        <s v="Sakida Candy"/>
        <s v="National Gift Card"/>
        <s v="Reimbursement for Logan Broedner"/>
        <s v="Learning &amp; Event Technology Services"/>
        <s v="Jess Zheng"/>
        <s v="Andrea Gomez"/>
        <s v="Hafzat Akanni"/>
        <s v="GoDaddy"/>
        <s v="Next Day Flyers"/>
        <s v="Artcraft Company"/>
        <s v="Namecheap"/>
        <s v=" Hafzat Akanni" u="1"/>
        <s v="Recognition Center Inc." u="1"/>
        <s v="Crown Awards SC" u="1"/>
        <s v="Recognition Center, Inc." u="1"/>
        <s v=" Andrea Gomez" u="1"/>
        <s v="BU Barnes and Nobles" u="1"/>
        <s v="T-Anthony's" u="1"/>
        <s v=" Jess Zheng" u="1"/>
        <s v="Environmental Student Org" u="1"/>
        <s v="Barnes and Nobles" u="1"/>
        <s v="Panera" u="1"/>
        <s v="Panera Bread Bread" u="1"/>
        <s v="Qdoba Mexican Eats" u="1"/>
      </sharedItems>
    </cacheField>
    <cacheField name="Comments" numFmtId="0">
      <sharedItems containsBlank="1" longText="1"/>
    </cacheField>
    <cacheField name="Absolute Value Amount" numFmtId="0" formula="IF(Amount&lt;0,Amount*-1,Amount)" databaseField="0"/>
  </cacheFields>
  <extLst>
    <ext xmlns:x14="http://schemas.microsoft.com/office/spreadsheetml/2009/9/main" uri="{725AE2AE-9491-48be-B2B4-4EB974FC3084}">
      <x14:pivotCacheDefinition pivotCacheId="1753179008"/>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74">
  <r>
    <n v="1"/>
    <x v="0"/>
    <x v="0"/>
    <s v="Complete"/>
    <x v="0"/>
    <x v="0"/>
    <x v="0"/>
    <m/>
    <x v="0"/>
    <x v="0"/>
    <m/>
    <n v="30456.68"/>
    <x v="0"/>
    <m/>
  </r>
  <r>
    <n v="2"/>
    <x v="0"/>
    <x v="0"/>
    <s v="Complete"/>
    <x v="0"/>
    <x v="1"/>
    <x v="0"/>
    <m/>
    <x v="0"/>
    <x v="0"/>
    <m/>
    <n v="466"/>
    <x v="0"/>
    <m/>
  </r>
  <r>
    <n v="3"/>
    <x v="0"/>
    <x v="0"/>
    <s v="Complete"/>
    <x v="0"/>
    <x v="2"/>
    <x v="0"/>
    <m/>
    <x v="0"/>
    <x v="1"/>
    <s v="Hector J. Meneses Jr."/>
    <n v="19077.32"/>
    <x v="0"/>
    <s v="Assumption behind how much money AB gave student Government"/>
  </r>
  <r>
    <n v="4"/>
    <x v="0"/>
    <x v="0"/>
    <s v="Complete"/>
    <x v="0"/>
    <x v="2"/>
    <x v="1"/>
    <m/>
    <x v="1"/>
    <x v="1"/>
    <s v="Hector J. Meneses Jr."/>
    <n v="-19077.32"/>
    <x v="0"/>
    <s v="Account for the costs not shown in this transaction sheet"/>
  </r>
  <r>
    <n v="5"/>
    <x v="1"/>
    <x v="0"/>
    <s v="Complete"/>
    <x v="1"/>
    <x v="3"/>
    <x v="2"/>
    <s v="4 Name Tags w/ Shipping"/>
    <x v="2"/>
    <x v="2"/>
    <m/>
    <n v="-37"/>
    <x v="1"/>
    <m/>
  </r>
  <r>
    <n v="6"/>
    <x v="2"/>
    <x v="0"/>
    <s v="Complete"/>
    <x v="1"/>
    <x v="4"/>
    <x v="3"/>
    <s v="Printer Ink and Labels"/>
    <x v="2"/>
    <x v="2"/>
    <s v="Robert Brussell"/>
    <n v="-125.22"/>
    <x v="2"/>
    <m/>
  </r>
  <r>
    <n v="7"/>
    <x v="2"/>
    <x v="0"/>
    <s v="Complete"/>
    <x v="1"/>
    <x v="4"/>
    <x v="3"/>
    <s v="Panera Bread"/>
    <x v="3"/>
    <x v="2"/>
    <s v="Robert Brussell"/>
    <n v="-15.07"/>
    <x v="3"/>
    <m/>
  </r>
  <r>
    <n v="8"/>
    <x v="2"/>
    <x v="0"/>
    <s v="Complete"/>
    <x v="1"/>
    <x v="5"/>
    <x v="4"/>
    <s v="Uber to Staples"/>
    <x v="4"/>
    <x v="2"/>
    <s v="Robert Brussell"/>
    <n v="-10.23"/>
    <x v="4"/>
    <m/>
  </r>
  <r>
    <n v="9"/>
    <x v="2"/>
    <x v="0"/>
    <s v="Complete"/>
    <x v="1"/>
    <x v="5"/>
    <x v="4"/>
    <s v="Uber Ride"/>
    <x v="4"/>
    <x v="2"/>
    <s v="Robert Brussell"/>
    <n v="-11.92"/>
    <x v="4"/>
    <m/>
  </r>
  <r>
    <n v="10"/>
    <x v="2"/>
    <x v="0"/>
    <s v="Complete"/>
    <x v="1"/>
    <x v="6"/>
    <x v="5"/>
    <s v="Pizza"/>
    <x v="3"/>
    <x v="2"/>
    <s v="Robert Brussell"/>
    <n v="-10.7"/>
    <x v="5"/>
    <m/>
  </r>
  <r>
    <n v="11"/>
    <x v="3"/>
    <x v="0"/>
    <s v="Complete"/>
    <x v="1"/>
    <x v="7"/>
    <x v="4"/>
    <s v="Printing and Supplies"/>
    <x v="2"/>
    <x v="3"/>
    <s v="SEC Chair"/>
    <n v="-38.64"/>
    <x v="6"/>
    <m/>
  </r>
  <r>
    <n v="12"/>
    <x v="4"/>
    <x v="0"/>
    <s v="Complete"/>
    <x v="1"/>
    <x v="3"/>
    <x v="2"/>
    <s v="Ring Stylus Pen Item w/ Shipping"/>
    <x v="2"/>
    <x v="4"/>
    <m/>
    <n v="-708.74"/>
    <x v="7"/>
    <s v="From Other Org Account"/>
  </r>
  <r>
    <n v="13"/>
    <x v="5"/>
    <x v="0"/>
    <s v="Complete"/>
    <x v="1"/>
    <x v="3"/>
    <x v="2"/>
    <s v=" Banner"/>
    <x v="2"/>
    <x v="4"/>
    <m/>
    <n v="-71.989999999999995"/>
    <x v="6"/>
    <m/>
  </r>
  <r>
    <n v="14"/>
    <x v="6"/>
    <x v="0"/>
    <s v="Complete"/>
    <x v="1"/>
    <x v="3"/>
    <x v="2"/>
    <s v=" Sticker Giant"/>
    <x v="2"/>
    <x v="4"/>
    <m/>
    <n v="-323.47000000000003"/>
    <x v="8"/>
    <m/>
  </r>
  <r>
    <n v="15"/>
    <x v="6"/>
    <x v="0"/>
    <s v="Complete"/>
    <x v="1"/>
    <x v="3"/>
    <x v="2"/>
    <s v="Label Makers"/>
    <x v="2"/>
    <x v="2"/>
    <s v="William Horne"/>
    <n v="-17.95"/>
    <x v="9"/>
    <m/>
  </r>
  <r>
    <n v="16"/>
    <x v="7"/>
    <x v="0"/>
    <s v="Complete"/>
    <x v="1"/>
    <x v="8"/>
    <x v="6"/>
    <s v="-"/>
    <x v="5"/>
    <x v="3"/>
    <s v="VP Finance"/>
    <n v="-2056"/>
    <x v="0"/>
    <m/>
  </r>
  <r>
    <n v="17"/>
    <x v="8"/>
    <x v="0"/>
    <s v="Complete"/>
    <x v="1"/>
    <x v="9"/>
    <x v="7"/>
    <s v="Truck Catering"/>
    <x v="3"/>
    <x v="2"/>
    <s v="VP Finance"/>
    <n v="-3000"/>
    <x v="10"/>
    <m/>
  </r>
  <r>
    <n v="18"/>
    <x v="9"/>
    <x v="0"/>
    <s v="Complete"/>
    <x v="1"/>
    <x v="10"/>
    <x v="4"/>
    <s v="Student Catering"/>
    <x v="3"/>
    <x v="3"/>
    <s v="SEC Chair"/>
    <n v="-61.8"/>
    <x v="11"/>
    <m/>
  </r>
  <r>
    <n v="19"/>
    <x v="10"/>
    <x v="0"/>
    <s v="Complete"/>
    <x v="1"/>
    <x v="3"/>
    <x v="8"/>
    <s v="SDR"/>
    <x v="6"/>
    <x v="2"/>
    <s v="Raiatea Lohe"/>
    <n v="-36.979999999999997"/>
    <x v="5"/>
    <m/>
  </r>
  <r>
    <n v="20"/>
    <x v="10"/>
    <x v="0"/>
    <s v="Complete"/>
    <x v="1"/>
    <x v="4"/>
    <x v="3"/>
    <s v="To and From Cards"/>
    <x v="7"/>
    <x v="2"/>
    <m/>
    <n v="-122.99"/>
    <x v="12"/>
    <m/>
  </r>
  <r>
    <n v="21"/>
    <x v="10"/>
    <x v="0"/>
    <s v="Complete"/>
    <x v="1"/>
    <x v="4"/>
    <x v="3"/>
    <s v="Hi-Lighters"/>
    <x v="2"/>
    <x v="2"/>
    <m/>
    <n v="-390"/>
    <x v="13"/>
    <m/>
  </r>
  <r>
    <n v="22"/>
    <x v="10"/>
    <x v="0"/>
    <s v="Complete"/>
    <x v="1"/>
    <x v="4"/>
    <x v="3"/>
    <s v="Lip Balm"/>
    <x v="7"/>
    <x v="2"/>
    <m/>
    <n v="-727.63"/>
    <x v="9"/>
    <m/>
  </r>
  <r>
    <n v="23"/>
    <x v="10"/>
    <x v="0"/>
    <s v="Complete"/>
    <x v="1"/>
    <x v="4"/>
    <x v="3"/>
    <s v="M&amp;M's"/>
    <x v="3"/>
    <x v="2"/>
    <m/>
    <n v="-497.88"/>
    <x v="14"/>
    <m/>
  </r>
  <r>
    <n v="24"/>
    <x v="10"/>
    <x v="0"/>
    <s v="Complete"/>
    <x v="1"/>
    <x v="4"/>
    <x v="3"/>
    <s v="Sunglasses"/>
    <x v="7"/>
    <x v="2"/>
    <m/>
    <n v="-2735.33"/>
    <x v="15"/>
    <s v="From Other Org Account"/>
  </r>
  <r>
    <n v="25"/>
    <x v="11"/>
    <x v="0"/>
    <s v="Complete"/>
    <x v="1"/>
    <x v="11"/>
    <x v="4"/>
    <s v="Student Catering Guide"/>
    <x v="3"/>
    <x v="3"/>
    <s v="SEC Chair"/>
    <n v="-36"/>
    <x v="11"/>
    <s v="From Other Org Account"/>
  </r>
  <r>
    <n v="26"/>
    <x v="11"/>
    <x v="0"/>
    <s v="Complete"/>
    <x v="1"/>
    <x v="11"/>
    <x v="4"/>
    <s v="Student Catering Guide"/>
    <x v="3"/>
    <x v="3"/>
    <s v="SEC Chair"/>
    <n v="-36"/>
    <x v="11"/>
    <m/>
  </r>
  <r>
    <n v="27"/>
    <x v="12"/>
    <x v="0"/>
    <s v="Complete"/>
    <x v="1"/>
    <x v="10"/>
    <x v="4"/>
    <s v="Student Catering Guide"/>
    <x v="3"/>
    <x v="3"/>
    <s v="SEC Chair"/>
    <n v="-64"/>
    <x v="11"/>
    <s v="From Other Org Account"/>
  </r>
  <r>
    <n v="28"/>
    <x v="13"/>
    <x v="0"/>
    <s v="Complete"/>
    <x v="1"/>
    <x v="9"/>
    <x v="7"/>
    <s v="Food Plates"/>
    <x v="3"/>
    <x v="2"/>
    <s v="William Horne"/>
    <n v="-3000"/>
    <x v="16"/>
    <m/>
  </r>
  <r>
    <n v="29"/>
    <x v="13"/>
    <x v="0"/>
    <s v="Complete"/>
    <x v="1"/>
    <x v="9"/>
    <x v="7"/>
    <s v="Chicken Plates"/>
    <x v="3"/>
    <x v="2"/>
    <s v="Samuel J Sherman"/>
    <n v="-3000"/>
    <x v="17"/>
    <m/>
  </r>
  <r>
    <n v="30"/>
    <x v="13"/>
    <x v="0"/>
    <s v="Complete"/>
    <x v="1"/>
    <x v="9"/>
    <x v="7"/>
    <s v="Lunch Entrée and Sides"/>
    <x v="3"/>
    <x v="2"/>
    <m/>
    <n v="-3504"/>
    <x v="18"/>
    <s v="From Other Org Account"/>
  </r>
  <r>
    <n v="31"/>
    <x v="14"/>
    <x v="0"/>
    <s v="Complete"/>
    <x v="1"/>
    <x v="3"/>
    <x v="8"/>
    <s v="-"/>
    <x v="6"/>
    <x v="3"/>
    <s v="Andrew Cho"/>
    <n v="-100"/>
    <x v="5"/>
    <m/>
  </r>
  <r>
    <n v="32"/>
    <x v="15"/>
    <x v="0"/>
    <s v="Complete"/>
    <x v="1"/>
    <x v="3"/>
    <x v="8"/>
    <m/>
    <x v="6"/>
    <x v="3"/>
    <s v="Kate Ryan"/>
    <n v="-54.18"/>
    <x v="5"/>
    <s v="From Other Org Account"/>
  </r>
  <r>
    <n v="33"/>
    <x v="15"/>
    <x v="0"/>
    <s v="Complete"/>
    <x v="1"/>
    <x v="3"/>
    <x v="8"/>
    <s v="-"/>
    <x v="6"/>
    <x v="3"/>
    <s v="Austin Kruger"/>
    <n v="-100"/>
    <x v="5"/>
    <m/>
  </r>
  <r>
    <n v="34"/>
    <x v="15"/>
    <x v="0"/>
    <s v="Complete"/>
    <x v="1"/>
    <x v="6"/>
    <x v="5"/>
    <s v="Pizzas, Mozzarella, Asiago"/>
    <x v="3"/>
    <x v="2"/>
    <s v="Tyler Toledano"/>
    <n v="-65.16"/>
    <x v="19"/>
    <m/>
  </r>
  <r>
    <n v="35"/>
    <x v="15"/>
    <x v="0"/>
    <s v="Complete"/>
    <x v="1"/>
    <x v="12"/>
    <x v="9"/>
    <s v="Pizza and Coffee"/>
    <x v="3"/>
    <x v="2"/>
    <s v="Noor Turaif"/>
    <n v="-113.77"/>
    <x v="0"/>
    <s v="From Other Org Account"/>
  </r>
  <r>
    <n v="36"/>
    <x v="16"/>
    <x v="0"/>
    <s v="Complete"/>
    <x v="0"/>
    <x v="13"/>
    <x v="10"/>
    <s v="-"/>
    <x v="8"/>
    <x v="3"/>
    <m/>
    <n v="2056"/>
    <x v="0"/>
    <s v="From Other Org Account"/>
  </r>
  <r>
    <n v="37"/>
    <x v="17"/>
    <x v="0"/>
    <s v="Complete"/>
    <x v="1"/>
    <x v="14"/>
    <x v="11"/>
    <s v="Speaker and training services for BU SG"/>
    <x v="9"/>
    <x v="2"/>
    <m/>
    <n v="-2400"/>
    <x v="20"/>
    <m/>
  </r>
  <r>
    <n v="38"/>
    <x v="17"/>
    <x v="0"/>
    <s v="Complete"/>
    <x v="1"/>
    <x v="9"/>
    <x v="7"/>
    <s v="2 Month Subscription to Formstack"/>
    <x v="9"/>
    <x v="2"/>
    <s v="Robbie Brussell"/>
    <n v="-78"/>
    <x v="21"/>
    <m/>
  </r>
  <r>
    <n v="39"/>
    <x v="17"/>
    <x v="0"/>
    <s v="Complete"/>
    <x v="1"/>
    <x v="9"/>
    <x v="7"/>
    <s v="Banner"/>
    <x v="2"/>
    <x v="2"/>
    <s v="Robbie Brussell"/>
    <n v="-123.42"/>
    <x v="12"/>
    <m/>
  </r>
  <r>
    <n v="40"/>
    <x v="17"/>
    <x v="0"/>
    <s v="Complete"/>
    <x v="1"/>
    <x v="9"/>
    <x v="7"/>
    <s v="Twitter Adds"/>
    <x v="9"/>
    <x v="2"/>
    <s v="Robbie Brussell"/>
    <n v="-49.1"/>
    <x v="22"/>
    <m/>
  </r>
  <r>
    <n v="41"/>
    <x v="17"/>
    <x v="0"/>
    <s v="Complete"/>
    <x v="1"/>
    <x v="9"/>
    <x v="7"/>
    <s v="Facebook Adds"/>
    <x v="9"/>
    <x v="2"/>
    <s v="Robbie Brussell"/>
    <n v="-25.1"/>
    <x v="23"/>
    <s v="From Other Org Account"/>
  </r>
  <r>
    <n v="42"/>
    <x v="18"/>
    <x v="0"/>
    <s v="Complete"/>
    <x v="1"/>
    <x v="3"/>
    <x v="8"/>
    <s v="-"/>
    <x v="6"/>
    <x v="3"/>
    <s v="Spencer Hilton"/>
    <n v="-108.35"/>
    <x v="6"/>
    <m/>
  </r>
  <r>
    <n v="43"/>
    <x v="19"/>
    <x v="0"/>
    <s v="Complete"/>
    <x v="1"/>
    <x v="15"/>
    <x v="4"/>
    <s v="-"/>
    <x v="6"/>
    <x v="3"/>
    <m/>
    <n v="-256"/>
    <x v="5"/>
    <m/>
  </r>
  <r>
    <n v="44"/>
    <x v="19"/>
    <x v="0"/>
    <s v="Complete"/>
    <x v="1"/>
    <x v="6"/>
    <x v="5"/>
    <s v="Sandwiches"/>
    <x v="3"/>
    <x v="2"/>
    <m/>
    <n v="-55.4"/>
    <x v="24"/>
    <m/>
  </r>
  <r>
    <n v="45"/>
    <x v="19"/>
    <x v="0"/>
    <s v="Complete"/>
    <x v="1"/>
    <x v="6"/>
    <x v="5"/>
    <s v="Sandwiches"/>
    <x v="3"/>
    <x v="2"/>
    <m/>
    <n v="-19.010000000000002"/>
    <x v="3"/>
    <m/>
  </r>
  <r>
    <n v="46"/>
    <x v="19"/>
    <x v="0"/>
    <s v="Complete"/>
    <x v="1"/>
    <x v="6"/>
    <x v="5"/>
    <s v="Sandwiches"/>
    <x v="3"/>
    <x v="2"/>
    <m/>
    <n v="-17.55"/>
    <x v="25"/>
    <m/>
  </r>
  <r>
    <n v="47"/>
    <x v="19"/>
    <x v="0"/>
    <s v="Complete"/>
    <x v="1"/>
    <x v="6"/>
    <x v="5"/>
    <s v="Sandwiches"/>
    <x v="3"/>
    <x v="2"/>
    <m/>
    <n v="-9.4700000000000006"/>
    <x v="26"/>
    <m/>
  </r>
  <r>
    <n v="48"/>
    <x v="19"/>
    <x v="0"/>
    <s v="Complete"/>
    <x v="1"/>
    <x v="6"/>
    <x v="5"/>
    <s v="Sandwiches"/>
    <x v="3"/>
    <x v="2"/>
    <m/>
    <n v="-23.68"/>
    <x v="3"/>
    <m/>
  </r>
  <r>
    <n v="49"/>
    <x v="19"/>
    <x v="0"/>
    <s v="Complete"/>
    <x v="1"/>
    <x v="6"/>
    <x v="5"/>
    <s v="Sandwiches"/>
    <x v="3"/>
    <x v="2"/>
    <m/>
    <n v="-14.69"/>
    <x v="25"/>
    <m/>
  </r>
  <r>
    <n v="50"/>
    <x v="19"/>
    <x v="0"/>
    <s v="Complete"/>
    <x v="1"/>
    <x v="6"/>
    <x v="5"/>
    <s v="Sandwiches"/>
    <x v="3"/>
    <x v="2"/>
    <m/>
    <n v="-10.79"/>
    <x v="26"/>
    <s v="From Other Org Account"/>
  </r>
  <r>
    <n v="51"/>
    <x v="20"/>
    <x v="0"/>
    <s v="Complete"/>
    <x v="1"/>
    <x v="3"/>
    <x v="4"/>
    <s v="-"/>
    <x v="6"/>
    <x v="3"/>
    <m/>
    <n v="-80"/>
    <x v="5"/>
    <s v="From Other Org Account"/>
  </r>
  <r>
    <n v="52"/>
    <x v="21"/>
    <x v="0"/>
    <s v="Complete"/>
    <x v="1"/>
    <x v="11"/>
    <x v="4"/>
    <s v="Catering on the Charles"/>
    <x v="3"/>
    <x v="3"/>
    <m/>
    <n v="-36"/>
    <x v="11"/>
    <s v="From Other Org Account"/>
  </r>
  <r>
    <n v="53"/>
    <x v="21"/>
    <x v="0"/>
    <s v="Complete"/>
    <x v="1"/>
    <x v="11"/>
    <x v="4"/>
    <s v="Catering on the Charles"/>
    <x v="3"/>
    <x v="3"/>
    <m/>
    <n v="-36"/>
    <x v="11"/>
    <s v="From Other Org Account"/>
  </r>
  <r>
    <n v="54"/>
    <x v="21"/>
    <x v="0"/>
    <s v="Complete"/>
    <x v="1"/>
    <x v="16"/>
    <x v="4"/>
    <s v="Catering on the Charles"/>
    <x v="3"/>
    <x v="3"/>
    <m/>
    <n v="-165"/>
    <x v="11"/>
    <s v="From Other Org Account"/>
  </r>
  <r>
    <n v="55"/>
    <x v="21"/>
    <x v="0"/>
    <s v="Complete"/>
    <x v="1"/>
    <x v="17"/>
    <x v="4"/>
    <s v="Catering on the Charles"/>
    <x v="3"/>
    <x v="3"/>
    <m/>
    <n v="-167"/>
    <x v="11"/>
    <s v="From Other Org Account"/>
  </r>
  <r>
    <n v="56"/>
    <x v="22"/>
    <x v="0"/>
    <s v="Complete"/>
    <x v="1"/>
    <x v="18"/>
    <x v="4"/>
    <s v="Catering on the Charles"/>
    <x v="3"/>
    <x v="3"/>
    <m/>
    <n v="-335"/>
    <x v="11"/>
    <s v="From Other Org Account"/>
  </r>
  <r>
    <n v="57"/>
    <x v="23"/>
    <x v="0"/>
    <s v="Complete"/>
    <x v="1"/>
    <x v="3"/>
    <x v="2"/>
    <s v="Website Domain"/>
    <x v="9"/>
    <x v="2"/>
    <s v=" Andrew Cho"/>
    <n v="-67.900000000000006"/>
    <x v="27"/>
    <m/>
  </r>
  <r>
    <n v="58"/>
    <x v="23"/>
    <x v="0"/>
    <s v="Complete"/>
    <x v="1"/>
    <x v="19"/>
    <x v="4"/>
    <s v="Photo booth Props"/>
    <x v="2"/>
    <x v="2"/>
    <s v=" Andrew Cho"/>
    <n v="-24.35"/>
    <x v="28"/>
    <m/>
  </r>
  <r>
    <n v="59"/>
    <x v="23"/>
    <x v="0"/>
    <s v="Complete"/>
    <x v="1"/>
    <x v="19"/>
    <x v="4"/>
    <s v="Photo booth Props"/>
    <x v="2"/>
    <x v="2"/>
    <s v=" Andrew Cho"/>
    <n v="-6.34"/>
    <x v="29"/>
    <m/>
  </r>
  <r>
    <n v="60"/>
    <x v="24"/>
    <x v="0"/>
    <s v="Complete"/>
    <x v="1"/>
    <x v="3"/>
    <x v="2"/>
    <s v="Name Tags"/>
    <x v="2"/>
    <x v="2"/>
    <m/>
    <n v="-48"/>
    <x v="1"/>
    <m/>
  </r>
  <r>
    <n v="61"/>
    <x v="24"/>
    <x v="0"/>
    <s v="Complete"/>
    <x v="1"/>
    <x v="3"/>
    <x v="2"/>
    <s v="Squarespace Website"/>
    <x v="9"/>
    <x v="2"/>
    <s v=" Andrew Young Cho"/>
    <n v="-96"/>
    <x v="30"/>
    <m/>
  </r>
  <r>
    <n v="62"/>
    <x v="25"/>
    <x v="0"/>
    <s v="Complete"/>
    <x v="0"/>
    <x v="20"/>
    <x v="10"/>
    <s v=" Deposit from McCoy (Donation)"/>
    <x v="8"/>
    <x v="2"/>
    <m/>
    <n v="20.14"/>
    <x v="0"/>
    <m/>
  </r>
  <r>
    <n v="63"/>
    <x v="26"/>
    <x v="0"/>
    <s v="Complete"/>
    <x v="1"/>
    <x v="18"/>
    <x v="4"/>
    <s v="Catering on the Charles"/>
    <x v="3"/>
    <x v="3"/>
    <m/>
    <n v="-256"/>
    <x v="11"/>
    <m/>
  </r>
  <r>
    <n v="64"/>
    <x v="27"/>
    <x v="0"/>
    <s v="Complete"/>
    <x v="1"/>
    <x v="21"/>
    <x v="4"/>
    <s v="Tote Bags"/>
    <x v="7"/>
    <x v="2"/>
    <m/>
    <n v="-2820"/>
    <x v="31"/>
    <m/>
  </r>
  <r>
    <n v="65"/>
    <x v="27"/>
    <x v="0"/>
    <s v="Complete"/>
    <x v="1"/>
    <x v="3"/>
    <x v="2"/>
    <s v="Dry Erase Markers, Reusable Cups, Sponge and Soap"/>
    <x v="2"/>
    <x v="2"/>
    <m/>
    <n v="-56.94"/>
    <x v="32"/>
    <m/>
  </r>
  <r>
    <n v="66"/>
    <x v="27"/>
    <x v="0"/>
    <s v="Complete"/>
    <x v="1"/>
    <x v="3"/>
    <x v="2"/>
    <s v="Mugs"/>
    <x v="2"/>
    <x v="2"/>
    <m/>
    <n v="-10.97"/>
    <x v="33"/>
    <s v="From Other Org Account"/>
  </r>
  <r>
    <n v="67"/>
    <x v="28"/>
    <x v="0"/>
    <s v="Complete"/>
    <x v="1"/>
    <x v="21"/>
    <x v="4"/>
    <s v="Duct Tape and Bounce House Rental"/>
    <x v="7"/>
    <x v="2"/>
    <m/>
    <n v="-591.44000000000005"/>
    <x v="34"/>
    <m/>
  </r>
  <r>
    <n v="68"/>
    <x v="29"/>
    <x v="0"/>
    <s v="Complete"/>
    <x v="1"/>
    <x v="22"/>
    <x v="4"/>
    <s v=" Bon Me"/>
    <x v="7"/>
    <x v="2"/>
    <m/>
    <n v="-250"/>
    <x v="10"/>
    <m/>
  </r>
  <r>
    <n v="69"/>
    <x v="30"/>
    <x v="0"/>
    <s v="Complete"/>
    <x v="1"/>
    <x v="21"/>
    <x v="4"/>
    <s v="Electrician"/>
    <x v="9"/>
    <x v="2"/>
    <m/>
    <n v="-208"/>
    <x v="35"/>
    <m/>
  </r>
  <r>
    <n v="70"/>
    <x v="31"/>
    <x v="0"/>
    <s v="Complete"/>
    <x v="1"/>
    <x v="23"/>
    <x v="4"/>
    <s v="Shaving Cream"/>
    <x v="2"/>
    <x v="2"/>
    <m/>
    <n v="-13.96"/>
    <x v="36"/>
    <m/>
  </r>
  <r>
    <n v="71"/>
    <x v="31"/>
    <x v="0"/>
    <s v="Complete"/>
    <x v="1"/>
    <x v="21"/>
    <x v="4"/>
    <s v="Sharpies and Duct Tape"/>
    <x v="2"/>
    <x v="2"/>
    <m/>
    <n v="-10.47"/>
    <x v="37"/>
    <m/>
  </r>
  <r>
    <n v="72"/>
    <x v="31"/>
    <x v="0"/>
    <s v="Complete"/>
    <x v="1"/>
    <x v="3"/>
    <x v="2"/>
    <s v=" Craft Supplies"/>
    <x v="2"/>
    <x v="2"/>
    <m/>
    <n v="-50.5"/>
    <x v="38"/>
    <m/>
  </r>
  <r>
    <n v="73"/>
    <x v="31"/>
    <x v="0"/>
    <s v="Complete"/>
    <x v="1"/>
    <x v="3"/>
    <x v="2"/>
    <s v="Towels w/ Rush Shipping"/>
    <x v="7"/>
    <x v="2"/>
    <m/>
    <n v="-67"/>
    <x v="31"/>
    <m/>
  </r>
  <r>
    <n v="74"/>
    <x v="32"/>
    <x v="1"/>
    <s v="Complete"/>
    <x v="0"/>
    <x v="24"/>
    <x v="0"/>
    <m/>
    <x v="0"/>
    <x v="0"/>
    <m/>
    <n v="16149.06"/>
    <x v="0"/>
    <m/>
  </r>
  <r>
    <n v="75"/>
    <x v="32"/>
    <x v="1"/>
    <s v="Complete"/>
    <x v="0"/>
    <x v="24"/>
    <x v="0"/>
    <m/>
    <x v="0"/>
    <x v="0"/>
    <m/>
    <n v="35130.53"/>
    <x v="0"/>
    <m/>
  </r>
  <r>
    <n v="76"/>
    <x v="32"/>
    <x v="0"/>
    <s v="Complete"/>
    <x v="1"/>
    <x v="25"/>
    <x v="12"/>
    <m/>
    <x v="10"/>
    <x v="0"/>
    <m/>
    <n v="-7124.47"/>
    <x v="0"/>
    <m/>
  </r>
  <r>
    <n v="77"/>
    <x v="33"/>
    <x v="1"/>
    <s v="Complete"/>
    <x v="1"/>
    <x v="21"/>
    <x v="4"/>
    <s v="Contract for Performer"/>
    <x v="9"/>
    <x v="2"/>
    <s v=" Audrey Schuler"/>
    <n v="-200"/>
    <x v="39"/>
    <m/>
  </r>
  <r>
    <n v="78"/>
    <x v="33"/>
    <x v="1"/>
    <s v="Complete"/>
    <x v="1"/>
    <x v="21"/>
    <x v="4"/>
    <s v=" Otto's Gift Card"/>
    <x v="7"/>
    <x v="2"/>
    <m/>
    <n v="-100"/>
    <x v="40"/>
    <m/>
  </r>
  <r>
    <n v="79"/>
    <x v="33"/>
    <x v="1"/>
    <s v="Complete"/>
    <x v="1"/>
    <x v="26"/>
    <x v="11"/>
    <s v="-"/>
    <x v="9"/>
    <x v="2"/>
    <m/>
    <n v="-36.229999999999997"/>
    <x v="41"/>
    <m/>
  </r>
  <r>
    <n v="80"/>
    <x v="34"/>
    <x v="1"/>
    <s v="Complete"/>
    <x v="1"/>
    <x v="27"/>
    <x v="4"/>
    <s v=" ESO Spring 2015 Funding"/>
    <x v="5"/>
    <x v="2"/>
    <m/>
    <n v="-2759.6"/>
    <x v="42"/>
    <s v="Transfer"/>
  </r>
  <r>
    <n v="81"/>
    <x v="35"/>
    <x v="1"/>
    <s v="Complete"/>
    <x v="1"/>
    <x v="3"/>
    <x v="2"/>
    <s v="-"/>
    <x v="2"/>
    <x v="2"/>
    <m/>
    <n v="-184.64"/>
    <x v="9"/>
    <m/>
  </r>
  <r>
    <n v="82"/>
    <x v="36"/>
    <x v="1"/>
    <s v="Complete"/>
    <x v="1"/>
    <x v="28"/>
    <x v="5"/>
    <s v=" T. Anthony's"/>
    <x v="3"/>
    <x v="2"/>
    <m/>
    <n v="-239"/>
    <x v="43"/>
    <m/>
  </r>
  <r>
    <n v="83"/>
    <x v="36"/>
    <x v="1"/>
    <s v="Complete"/>
    <x v="1"/>
    <x v="28"/>
    <x v="5"/>
    <s v=" T. Anthony's"/>
    <x v="3"/>
    <x v="2"/>
    <m/>
    <n v="-239"/>
    <x v="43"/>
    <m/>
  </r>
  <r>
    <n v="84"/>
    <x v="37"/>
    <x v="1"/>
    <s v="Complete"/>
    <x v="1"/>
    <x v="29"/>
    <x v="8"/>
    <s v=" Bon Chon"/>
    <x v="3"/>
    <x v="2"/>
    <m/>
    <n v="-93.95"/>
    <x v="44"/>
    <m/>
  </r>
  <r>
    <n v="85"/>
    <x v="38"/>
    <x v="1"/>
    <s v="Complete"/>
    <x v="1"/>
    <x v="3"/>
    <x v="2"/>
    <s v="Senate Name Plates"/>
    <x v="2"/>
    <x v="2"/>
    <m/>
    <n v="-27.88"/>
    <x v="9"/>
    <m/>
  </r>
  <r>
    <n v="86"/>
    <x v="39"/>
    <x v="1"/>
    <s v="Complete"/>
    <x v="1"/>
    <x v="30"/>
    <x v="3"/>
    <s v="Catering on the Charles"/>
    <x v="3"/>
    <x v="5"/>
    <m/>
    <n v="-200"/>
    <x v="45"/>
    <s v="Used to pay Catering on the Charles"/>
  </r>
  <r>
    <n v="87"/>
    <x v="40"/>
    <x v="1"/>
    <s v="Complete"/>
    <x v="1"/>
    <x v="24"/>
    <x v="12"/>
    <m/>
    <x v="10"/>
    <x v="0"/>
    <m/>
    <n v="-16149.06"/>
    <x v="0"/>
    <m/>
  </r>
  <r>
    <n v="88"/>
    <x v="41"/>
    <x v="1"/>
    <s v="Complete"/>
    <x v="1"/>
    <x v="31"/>
    <x v="4"/>
    <s v="Butternut Squash, Ricotta &amp; Piz"/>
    <x v="3"/>
    <x v="2"/>
    <m/>
    <n v="-221.95"/>
    <x v="40"/>
    <m/>
  </r>
  <r>
    <n v="89"/>
    <x v="41"/>
    <x v="1"/>
    <s v="Complete"/>
    <x v="1"/>
    <x v="4"/>
    <x v="5"/>
    <s v="Origami"/>
    <x v="7"/>
    <x v="2"/>
    <m/>
    <n v="-128.1"/>
    <x v="46"/>
    <m/>
  </r>
  <r>
    <n v="90"/>
    <x v="41"/>
    <x v="1"/>
    <s v="Complete"/>
    <x v="1"/>
    <x v="4"/>
    <x v="5"/>
    <s v="Bouncing Balls"/>
    <x v="7"/>
    <x v="2"/>
    <m/>
    <n v="-245.39"/>
    <x v="47"/>
    <m/>
  </r>
  <r>
    <n v="91"/>
    <x v="41"/>
    <x v="1"/>
    <s v="Complete"/>
    <x v="1"/>
    <x v="4"/>
    <x v="5"/>
    <s v="Ribbon"/>
    <x v="2"/>
    <x v="2"/>
    <m/>
    <n v="-10"/>
    <x v="9"/>
    <m/>
  </r>
  <r>
    <n v="92"/>
    <x v="41"/>
    <x v="1"/>
    <s v="Complete"/>
    <x v="1"/>
    <x v="4"/>
    <x v="5"/>
    <s v="Hershey's Kisses"/>
    <x v="3"/>
    <x v="2"/>
    <m/>
    <n v="-236.66"/>
    <x v="9"/>
    <m/>
  </r>
  <r>
    <n v="93"/>
    <x v="42"/>
    <x v="1"/>
    <s v="Complete"/>
    <x v="1"/>
    <x v="4"/>
    <x v="5"/>
    <s v="Mechanical Pencils and Sticky Notes"/>
    <x v="2"/>
    <x v="2"/>
    <m/>
    <n v="-608.19000000000005"/>
    <x v="48"/>
    <m/>
  </r>
  <r>
    <n v="94"/>
    <x v="43"/>
    <x v="1"/>
    <s v="Complete"/>
    <x v="1"/>
    <x v="4"/>
    <x v="5"/>
    <s v="Customized Note Cards"/>
    <x v="2"/>
    <x v="2"/>
    <m/>
    <n v="-106.24"/>
    <x v="5"/>
    <m/>
  </r>
  <r>
    <n v="95"/>
    <x v="43"/>
    <x v="1"/>
    <s v="Complete"/>
    <x v="1"/>
    <x v="32"/>
    <x v="4"/>
    <s v="Catering on the Charles"/>
    <x v="3"/>
    <x v="2"/>
    <m/>
    <n v="-273"/>
    <x v="11"/>
    <m/>
  </r>
  <r>
    <n v="96"/>
    <x v="44"/>
    <x v="1"/>
    <s v="Complete"/>
    <x v="1"/>
    <x v="6"/>
    <x v="5"/>
    <s v="FedEx-Kinkos"/>
    <x v="2"/>
    <x v="2"/>
    <m/>
    <n v="-167.98"/>
    <x v="6"/>
    <m/>
  </r>
  <r>
    <n v="97"/>
    <x v="45"/>
    <x v="1"/>
    <s v="Complete"/>
    <x v="1"/>
    <x v="32"/>
    <x v="4"/>
    <s v="Party Decoration"/>
    <x v="2"/>
    <x v="2"/>
    <s v="Nicole Liew"/>
    <n v="-54.49"/>
    <x v="32"/>
    <m/>
  </r>
  <r>
    <n v="98"/>
    <x v="45"/>
    <x v="1"/>
    <s v="Complete"/>
    <x v="1"/>
    <x v="32"/>
    <x v="4"/>
    <s v="Cutlery"/>
    <x v="2"/>
    <x v="2"/>
    <s v="Nicole Liew"/>
    <n v="-48.92"/>
    <x v="32"/>
    <m/>
  </r>
  <r>
    <n v="99"/>
    <x v="45"/>
    <x v="1"/>
    <s v="Complete"/>
    <x v="1"/>
    <x v="32"/>
    <x v="4"/>
    <s v="Reese and Kisses"/>
    <x v="3"/>
    <x v="2"/>
    <s v="Kendra Kim"/>
    <n v="-31.98"/>
    <x v="37"/>
    <m/>
  </r>
  <r>
    <n v="100"/>
    <x v="45"/>
    <x v="1"/>
    <s v="Complete"/>
    <x v="1"/>
    <x v="32"/>
    <x v="4"/>
    <s v="Hot Chocolate and Cider Cups"/>
    <x v="3"/>
    <x v="2"/>
    <s v="Chloe Hite"/>
    <n v="-56.3"/>
    <x v="32"/>
    <m/>
  </r>
  <r>
    <n v="101"/>
    <x v="45"/>
    <x v="1"/>
    <s v="Complete"/>
    <x v="1"/>
    <x v="32"/>
    <x v="4"/>
    <s v="Karaoke Machine"/>
    <x v="7"/>
    <x v="2"/>
    <m/>
    <n v="-84.99"/>
    <x v="32"/>
    <m/>
  </r>
  <r>
    <n v="102"/>
    <x v="45"/>
    <x v="1"/>
    <s v="Complete"/>
    <x v="1"/>
    <x v="32"/>
    <x v="4"/>
    <s v="Water, Duct Tape and Tables"/>
    <x v="2"/>
    <x v="2"/>
    <s v="Chloe Hite"/>
    <n v="-48.67"/>
    <x v="32"/>
    <m/>
  </r>
  <r>
    <n v="103"/>
    <x v="45"/>
    <x v="1"/>
    <s v="Complete"/>
    <x v="1"/>
    <x v="32"/>
    <x v="4"/>
    <s v="Gingerbread Houses"/>
    <x v="3"/>
    <x v="2"/>
    <m/>
    <n v="-54"/>
    <x v="32"/>
    <m/>
  </r>
  <r>
    <n v="104"/>
    <x v="45"/>
    <x v="1"/>
    <s v="Complete"/>
    <x v="1"/>
    <x v="32"/>
    <x v="4"/>
    <s v="K-Cups, cups and candles"/>
    <x v="2"/>
    <x v="2"/>
    <s v="Chloe Hite"/>
    <n v="-45.96"/>
    <x v="49"/>
    <m/>
  </r>
  <r>
    <n v="105"/>
    <x v="46"/>
    <x v="1"/>
    <s v="Complete"/>
    <x v="1"/>
    <x v="32"/>
    <x v="2"/>
    <s v="Paint and Brushes"/>
    <x v="2"/>
    <x v="2"/>
    <s v="Juhee Kang"/>
    <n v="-33.979999999999997"/>
    <x v="38"/>
    <m/>
  </r>
  <r>
    <n v="106"/>
    <x v="47"/>
    <x v="1"/>
    <s v="Complete"/>
    <x v="1"/>
    <x v="4"/>
    <x v="5"/>
    <s v="Table Cloth"/>
    <x v="2"/>
    <x v="2"/>
    <m/>
    <n v="-20.149999999999999"/>
    <x v="32"/>
    <m/>
  </r>
  <r>
    <n v="107"/>
    <x v="47"/>
    <x v="1"/>
    <s v="Complete"/>
    <x v="1"/>
    <x v="6"/>
    <x v="5"/>
    <s v="Pizza"/>
    <x v="3"/>
    <x v="2"/>
    <s v="Sabina Razak"/>
    <n v="-13.27"/>
    <x v="50"/>
    <m/>
  </r>
  <r>
    <n v="108"/>
    <x v="47"/>
    <x v="1"/>
    <s v="Complete"/>
    <x v="1"/>
    <x v="6"/>
    <x v="5"/>
    <s v="Burrito"/>
    <x v="3"/>
    <x v="2"/>
    <m/>
    <n v="-10.06"/>
    <x v="51"/>
    <m/>
  </r>
  <r>
    <n v="109"/>
    <x v="47"/>
    <x v="1"/>
    <s v="Complete"/>
    <x v="1"/>
    <x v="6"/>
    <x v="5"/>
    <s v="3 Pizza Slices"/>
    <x v="3"/>
    <x v="2"/>
    <s v="Sabina Razak"/>
    <n v="-6.42"/>
    <x v="40"/>
    <m/>
  </r>
  <r>
    <n v="110"/>
    <x v="47"/>
    <x v="1"/>
    <s v="Complete"/>
    <x v="1"/>
    <x v="6"/>
    <x v="5"/>
    <s v="Coffee"/>
    <x v="3"/>
    <x v="2"/>
    <s v="Sabina Razak"/>
    <n v="-2.0299999999999998"/>
    <x v="37"/>
    <m/>
  </r>
  <r>
    <n v="111"/>
    <x v="47"/>
    <x v="1"/>
    <s v="Complete"/>
    <x v="1"/>
    <x v="6"/>
    <x v="5"/>
    <s v="Tea"/>
    <x v="3"/>
    <x v="2"/>
    <s v="Sabina Razak"/>
    <n v="-2.0299999999999998"/>
    <x v="37"/>
    <m/>
  </r>
  <r>
    <n v="112"/>
    <x v="47"/>
    <x v="1"/>
    <s v="Complete"/>
    <x v="1"/>
    <x v="6"/>
    <x v="5"/>
    <s v="Panera Bread"/>
    <x v="3"/>
    <x v="2"/>
    <s v="Sabina Razak"/>
    <n v="-11.74"/>
    <x v="3"/>
    <m/>
  </r>
  <r>
    <n v="113"/>
    <x v="47"/>
    <x v="1"/>
    <s v="Complete"/>
    <x v="1"/>
    <x v="6"/>
    <x v="5"/>
    <s v="Panera Bread"/>
    <x v="3"/>
    <x v="2"/>
    <s v="Sabina Razak"/>
    <n v="-7.05"/>
    <x v="3"/>
    <m/>
  </r>
  <r>
    <n v="114"/>
    <x v="48"/>
    <x v="1"/>
    <s v="Complete"/>
    <x v="1"/>
    <x v="4"/>
    <x v="5"/>
    <s v="Printing and Supplies"/>
    <x v="2"/>
    <x v="2"/>
    <m/>
    <n v="-19"/>
    <x v="52"/>
    <m/>
  </r>
  <r>
    <n v="115"/>
    <x v="49"/>
    <x v="1"/>
    <s v="Complete"/>
    <x v="1"/>
    <x v="3"/>
    <x v="2"/>
    <s v="Trello Service"/>
    <x v="9"/>
    <x v="2"/>
    <s v="Akiko Endo"/>
    <n v="-48.66"/>
    <x v="53"/>
    <m/>
  </r>
  <r>
    <n v="116"/>
    <x v="49"/>
    <x v="1"/>
    <s v="Complete"/>
    <x v="1"/>
    <x v="3"/>
    <x v="2"/>
    <s v="Ink for Office Printer, Mac Adapter for HDMI"/>
    <x v="2"/>
    <x v="2"/>
    <m/>
    <n v="-108.54"/>
    <x v="9"/>
    <m/>
  </r>
  <r>
    <n v="117"/>
    <x v="50"/>
    <x v="1"/>
    <s v="Complete"/>
    <x v="1"/>
    <x v="4"/>
    <x v="4"/>
    <s v="Travel Reimbursements (Lyft)"/>
    <x v="9"/>
    <x v="2"/>
    <s v="Sabina Razak"/>
    <n v="-16.75"/>
    <x v="54"/>
    <m/>
  </r>
  <r>
    <n v="118"/>
    <x v="51"/>
    <x v="1"/>
    <s v="Complete"/>
    <x v="1"/>
    <x v="3"/>
    <x v="2"/>
    <s v="Name Tags"/>
    <x v="2"/>
    <x v="2"/>
    <m/>
    <n v="-73.25"/>
    <x v="1"/>
    <m/>
  </r>
  <r>
    <n v="119"/>
    <x v="51"/>
    <x v="1"/>
    <s v="Complete"/>
    <x v="1"/>
    <x v="3"/>
    <x v="2"/>
    <s v="Name Tags"/>
    <x v="2"/>
    <x v="2"/>
    <m/>
    <n v="-95"/>
    <x v="1"/>
    <m/>
  </r>
  <r>
    <n v="120"/>
    <x v="51"/>
    <x v="1"/>
    <s v="Complete"/>
    <x v="1"/>
    <x v="33"/>
    <x v="11"/>
    <s v="Sandwiches and Drinks"/>
    <x v="3"/>
    <x v="2"/>
    <m/>
    <n v="-250"/>
    <x v="9"/>
    <m/>
  </r>
  <r>
    <n v="121"/>
    <x v="51"/>
    <x v="1"/>
    <s v="Complete"/>
    <x v="1"/>
    <x v="26"/>
    <x v="11"/>
    <s v="Sandwiches and Drinks"/>
    <x v="3"/>
    <x v="2"/>
    <m/>
    <n v="-908"/>
    <x v="9"/>
    <m/>
  </r>
  <r>
    <n v="122"/>
    <x v="52"/>
    <x v="1"/>
    <s v="Complete"/>
    <x v="1"/>
    <x v="6"/>
    <x v="3"/>
    <s v="Raising Cane's and Panera Bread"/>
    <x v="3"/>
    <x v="2"/>
    <s v="Husna Nazrei"/>
    <n v="-18.34"/>
    <x v="55"/>
    <m/>
  </r>
  <r>
    <n v="123"/>
    <x v="53"/>
    <x v="1"/>
    <s v="Complete"/>
    <x v="1"/>
    <x v="34"/>
    <x v="2"/>
    <s v="Camera Flash and Stand"/>
    <x v="7"/>
    <x v="2"/>
    <s v="Barron Roth"/>
    <n v="-49.84"/>
    <x v="9"/>
    <m/>
  </r>
  <r>
    <n v="124"/>
    <x v="54"/>
    <x v="1"/>
    <s v="Complete"/>
    <x v="1"/>
    <x v="35"/>
    <x v="3"/>
    <s v="Envelopes, stickers and cards"/>
    <x v="2"/>
    <x v="2"/>
    <m/>
    <n v="-12.99"/>
    <x v="9"/>
    <m/>
  </r>
  <r>
    <n v="125"/>
    <x v="54"/>
    <x v="1"/>
    <s v="Complete"/>
    <x v="1"/>
    <x v="36"/>
    <x v="4"/>
    <s v=" TurboVote Campaign"/>
    <x v="9"/>
    <x v="3"/>
    <m/>
    <n v="-2000"/>
    <x v="56"/>
    <m/>
  </r>
  <r>
    <n v="126"/>
    <x v="55"/>
    <x v="1"/>
    <s v="Complete"/>
    <x v="1"/>
    <x v="37"/>
    <x v="4"/>
    <s v="Performer"/>
    <x v="9"/>
    <x v="2"/>
    <s v=" Heather Marlowe"/>
    <n v="-4000"/>
    <x v="39"/>
    <m/>
  </r>
  <r>
    <n v="127"/>
    <x v="56"/>
    <x v="1"/>
    <s v="Complete"/>
    <x v="1"/>
    <x v="6"/>
    <x v="4"/>
    <s v="Sandwich"/>
    <x v="3"/>
    <x v="2"/>
    <s v="Hamilton Milwee"/>
    <n v="-22.970000000000002"/>
    <x v="3"/>
    <m/>
  </r>
  <r>
    <n v="128"/>
    <x v="56"/>
    <x v="1"/>
    <s v="Complete"/>
    <x v="1"/>
    <x v="6"/>
    <x v="4"/>
    <s v="Sandwich"/>
    <x v="3"/>
    <x v="2"/>
    <s v="Hamilton Milwee"/>
    <n v="-9.17"/>
    <x v="25"/>
    <m/>
  </r>
  <r>
    <n v="129"/>
    <x v="57"/>
    <x v="1"/>
    <s v="Complete"/>
    <x v="1"/>
    <x v="35"/>
    <x v="3"/>
    <s v="Thank You Cards"/>
    <x v="2"/>
    <x v="2"/>
    <s v="Akiko Endo"/>
    <n v="-37.619999999999997"/>
    <x v="57"/>
    <m/>
  </r>
  <r>
    <n v="130"/>
    <x v="58"/>
    <x v="1"/>
    <s v="Complete"/>
    <x v="1"/>
    <x v="36"/>
    <x v="4"/>
    <s v="FedEx Kinkos"/>
    <x v="2"/>
    <x v="3"/>
    <m/>
    <n v="-12.92"/>
    <x v="6"/>
    <m/>
  </r>
  <r>
    <n v="131"/>
    <x v="59"/>
    <x v="1"/>
    <s v="Complete"/>
    <x v="1"/>
    <x v="8"/>
    <x v="13"/>
    <s v=" TurboVote Campaign"/>
    <x v="9"/>
    <x v="3"/>
    <m/>
    <n v="-73.44"/>
    <x v="56"/>
    <s v="From Other Org Account"/>
  </r>
  <r>
    <n v="132"/>
    <x v="60"/>
    <x v="1"/>
    <s v="Complete"/>
    <x v="1"/>
    <x v="3"/>
    <x v="14"/>
    <s v=" Squarespace Website Domain"/>
    <x v="9"/>
    <x v="2"/>
    <s v="Akiko Endo"/>
    <n v="-72"/>
    <x v="30"/>
    <m/>
  </r>
  <r>
    <n v="133"/>
    <x v="60"/>
    <x v="1"/>
    <s v="Complete"/>
    <x v="1"/>
    <x v="38"/>
    <x v="4"/>
    <s v="Gap T-Shirts"/>
    <x v="7"/>
    <x v="6"/>
    <m/>
    <n v="-193.62"/>
    <x v="58"/>
    <m/>
  </r>
  <r>
    <n v="134"/>
    <x v="61"/>
    <x v="1"/>
    <s v="Complete"/>
    <x v="1"/>
    <x v="39"/>
    <x v="9"/>
    <s v="Food (Pizza, Margherita, Cheese)"/>
    <x v="3"/>
    <x v="7"/>
    <m/>
    <n v="-213"/>
    <x v="40"/>
    <m/>
  </r>
  <r>
    <n v="135"/>
    <x v="61"/>
    <x v="1"/>
    <s v="Complete"/>
    <x v="1"/>
    <x v="6"/>
    <x v="4"/>
    <s v="Burrito Chicken"/>
    <x v="3"/>
    <x v="2"/>
    <s v="Kamila Foremny"/>
    <n v="-8.35"/>
    <x v="51"/>
    <m/>
  </r>
  <r>
    <n v="136"/>
    <x v="62"/>
    <x v="1"/>
    <s v="Complete"/>
    <x v="1"/>
    <x v="36"/>
    <x v="3"/>
    <s v="Hubbub Cigarette Butt Voting Ballot"/>
    <x v="9"/>
    <x v="2"/>
    <s v="Akiko Endo"/>
    <n v="-526.41999999999996"/>
    <x v="59"/>
    <m/>
  </r>
  <r>
    <n v="137"/>
    <x v="62"/>
    <x v="1"/>
    <s v="Complete"/>
    <x v="1"/>
    <x v="40"/>
    <x v="4"/>
    <s v="Catering on the Charles"/>
    <x v="3"/>
    <x v="2"/>
    <m/>
    <n v="-196.25"/>
    <x v="11"/>
    <m/>
  </r>
  <r>
    <n v="138"/>
    <x v="62"/>
    <x v="1"/>
    <s v="Complete"/>
    <x v="1"/>
    <x v="41"/>
    <x v="1"/>
    <s v="Catering on the Charles"/>
    <x v="3"/>
    <x v="8"/>
    <s v="Akiko Endo"/>
    <n v="-285"/>
    <x v="11"/>
    <s v="The CDC"/>
  </r>
  <r>
    <n v="139"/>
    <x v="63"/>
    <x v="1"/>
    <s v="Complete"/>
    <x v="0"/>
    <x v="42"/>
    <x v="10"/>
    <s v=" FT from Reserve Account for Student Election Committee"/>
    <x v="8"/>
    <x v="2"/>
    <m/>
    <n v="2000"/>
    <x v="0"/>
    <m/>
  </r>
  <r>
    <n v="140"/>
    <x v="64"/>
    <x v="1"/>
    <s v="Complete"/>
    <x v="1"/>
    <x v="43"/>
    <x v="4"/>
    <s v="Catering on the Charles"/>
    <x v="3"/>
    <x v="3"/>
    <m/>
    <n v="-100"/>
    <x v="11"/>
    <m/>
  </r>
  <r>
    <n v="141"/>
    <x v="65"/>
    <x v="1"/>
    <s v="Complete"/>
    <x v="1"/>
    <x v="36"/>
    <x v="2"/>
    <s v="-"/>
    <x v="2"/>
    <x v="3"/>
    <m/>
    <n v="-118.5"/>
    <x v="5"/>
    <s v="From Other Org Account"/>
  </r>
  <r>
    <n v="142"/>
    <x v="66"/>
    <x v="1"/>
    <s v="Complete"/>
    <x v="1"/>
    <x v="10"/>
    <x v="4"/>
    <s v="-"/>
    <x v="6"/>
    <x v="3"/>
    <m/>
    <n v="-136"/>
    <x v="5"/>
    <s v="From Other Org Account"/>
  </r>
  <r>
    <n v="143"/>
    <x v="66"/>
    <x v="1"/>
    <s v="Complete"/>
    <x v="1"/>
    <x v="10"/>
    <x v="4"/>
    <s v="-"/>
    <x v="6"/>
    <x v="3"/>
    <m/>
    <n v="-185"/>
    <x v="5"/>
    <m/>
  </r>
  <r>
    <n v="144"/>
    <x v="66"/>
    <x v="1"/>
    <s v="Complete"/>
    <x v="1"/>
    <x v="38"/>
    <x v="4"/>
    <s v="Banner from Staples"/>
    <x v="2"/>
    <x v="6"/>
    <s v="Yasmin Gentry"/>
    <n v="-31.86"/>
    <x v="2"/>
    <m/>
  </r>
  <r>
    <n v="145"/>
    <x v="66"/>
    <x v="1"/>
    <s v="Complete"/>
    <x v="1"/>
    <x v="41"/>
    <x v="1"/>
    <s v="Plastic Binding for Exam Packets"/>
    <x v="2"/>
    <x v="8"/>
    <s v="Akiko Endo"/>
    <n v="-15.95"/>
    <x v="57"/>
    <m/>
  </r>
  <r>
    <n v="146"/>
    <x v="66"/>
    <x v="1"/>
    <s v="Complete"/>
    <x v="1"/>
    <x v="41"/>
    <x v="1"/>
    <s v="Snacks"/>
    <x v="3"/>
    <x v="8"/>
    <s v="Akiko Endo"/>
    <n v="-22.94"/>
    <x v="37"/>
    <m/>
  </r>
  <r>
    <n v="147"/>
    <x v="66"/>
    <x v="1"/>
    <s v="Complete"/>
    <x v="1"/>
    <x v="41"/>
    <x v="1"/>
    <s v="Print Outs: CTC Exam Paper Packets"/>
    <x v="2"/>
    <x v="8"/>
    <s v="Akiko Endo"/>
    <n v="-30.4"/>
    <x v="60"/>
    <s v="From Other Org Account"/>
  </r>
  <r>
    <n v="148"/>
    <x v="67"/>
    <x v="1"/>
    <s v="Complete"/>
    <x v="1"/>
    <x v="11"/>
    <x v="4"/>
    <s v="Catering on the Charles"/>
    <x v="3"/>
    <x v="3"/>
    <m/>
    <n v="-36"/>
    <x v="11"/>
    <s v="From Other Org Account"/>
  </r>
  <r>
    <n v="149"/>
    <x v="67"/>
    <x v="1"/>
    <s v="Complete"/>
    <x v="1"/>
    <x v="16"/>
    <x v="4"/>
    <s v="Catering on the Charles"/>
    <x v="3"/>
    <x v="3"/>
    <m/>
    <n v="-109"/>
    <x v="11"/>
    <m/>
  </r>
  <r>
    <n v="150"/>
    <x v="67"/>
    <x v="1"/>
    <s v="Complete"/>
    <x v="1"/>
    <x v="8"/>
    <x v="6"/>
    <m/>
    <x v="5"/>
    <x v="3"/>
    <m/>
    <n v="-2000"/>
    <x v="0"/>
    <s v="From Other Org Account"/>
  </r>
  <r>
    <n v="151"/>
    <x v="68"/>
    <x v="1"/>
    <s v="Complete"/>
    <x v="1"/>
    <x v="11"/>
    <x v="4"/>
    <s v="Catering on the Charles"/>
    <x v="3"/>
    <x v="3"/>
    <m/>
    <n v="-36"/>
    <x v="11"/>
    <s v="From Other Org Account"/>
  </r>
  <r>
    <n v="152"/>
    <x v="68"/>
    <x v="1"/>
    <s v="Complete"/>
    <x v="1"/>
    <x v="11"/>
    <x v="4"/>
    <s v="Catering on the Charles"/>
    <x v="3"/>
    <x v="3"/>
    <m/>
    <n v="-36"/>
    <x v="11"/>
    <s v="From Other Org Account"/>
  </r>
  <r>
    <n v="153"/>
    <x v="68"/>
    <x v="1"/>
    <s v="Complete"/>
    <x v="1"/>
    <x v="11"/>
    <x v="4"/>
    <s v="Catering on the Charles"/>
    <x v="3"/>
    <x v="3"/>
    <m/>
    <n v="-36"/>
    <x v="11"/>
    <s v="From Other Org Account"/>
  </r>
  <r>
    <n v="154"/>
    <x v="68"/>
    <x v="1"/>
    <s v="Complete"/>
    <x v="1"/>
    <x v="11"/>
    <x v="4"/>
    <s v="Catering on the Charles"/>
    <x v="3"/>
    <x v="3"/>
    <m/>
    <n v="-36"/>
    <x v="11"/>
    <s v="From Other Org Account"/>
  </r>
  <r>
    <n v="155"/>
    <x v="68"/>
    <x v="1"/>
    <s v="Complete"/>
    <x v="1"/>
    <x v="10"/>
    <x v="4"/>
    <s v="Catering on the Charles"/>
    <x v="3"/>
    <x v="3"/>
    <m/>
    <n v="-111"/>
    <x v="11"/>
    <s v="From Other Org Account"/>
  </r>
  <r>
    <n v="156"/>
    <x v="69"/>
    <x v="1"/>
    <s v="Complete"/>
    <x v="1"/>
    <x v="36"/>
    <x v="2"/>
    <s v="Flyers"/>
    <x v="2"/>
    <x v="3"/>
    <m/>
    <n v="-20.7"/>
    <x v="5"/>
    <s v="From Other Org Account"/>
  </r>
  <r>
    <n v="157"/>
    <x v="70"/>
    <x v="1"/>
    <s v="Complete"/>
    <x v="1"/>
    <x v="44"/>
    <x v="7"/>
    <s v="Kayak Gift Cards"/>
    <x v="7"/>
    <x v="2"/>
    <s v=" Kimberly Barzola"/>
    <n v="-40"/>
    <x v="61"/>
    <s v="From Other Org Account"/>
  </r>
  <r>
    <n v="158"/>
    <x v="71"/>
    <x v="1"/>
    <s v="Complete"/>
    <x v="1"/>
    <x v="3"/>
    <x v="2"/>
    <s v="Webcast Package"/>
    <x v="9"/>
    <x v="5"/>
    <m/>
    <n v="-499"/>
    <x v="35"/>
    <m/>
  </r>
  <r>
    <n v="159"/>
    <x v="72"/>
    <x v="1"/>
    <s v="Complete"/>
    <x v="1"/>
    <x v="38"/>
    <x v="4"/>
    <s v="Stickers"/>
    <x v="2"/>
    <x v="6"/>
    <s v="Yasmin Gentry"/>
    <n v="-169.99"/>
    <x v="62"/>
    <m/>
  </r>
  <r>
    <n v="160"/>
    <x v="73"/>
    <x v="1"/>
    <s v="Complete"/>
    <x v="1"/>
    <x v="45"/>
    <x v="3"/>
    <s v="Starbucks $50 Gift Card"/>
    <x v="7"/>
    <x v="9"/>
    <s v="Hamilton Milwee"/>
    <n v="-50"/>
    <x v="63"/>
    <m/>
  </r>
  <r>
    <n v="161"/>
    <x v="73"/>
    <x v="1"/>
    <s v="Complete"/>
    <x v="1"/>
    <x v="45"/>
    <x v="3"/>
    <s v="Barnes &amp; Noble $50 Gift Card"/>
    <x v="7"/>
    <x v="9"/>
    <s v="Hamilton Milwee"/>
    <n v="-50"/>
    <x v="64"/>
    <m/>
  </r>
  <r>
    <n v="162"/>
    <x v="73"/>
    <x v="1"/>
    <s v="Complete"/>
    <x v="1"/>
    <x v="45"/>
    <x v="3"/>
    <s v=" American Express $100 Gift Cards"/>
    <x v="7"/>
    <x v="9"/>
    <s v="Hamilton Milwee"/>
    <n v="-117.7"/>
    <x v="65"/>
    <m/>
  </r>
  <r>
    <n v="163"/>
    <x v="74"/>
    <x v="1"/>
    <s v="Complete"/>
    <x v="1"/>
    <x v="46"/>
    <x v="2"/>
    <s v="Graduation Cord"/>
    <x v="7"/>
    <x v="2"/>
    <s v="Akiko Endo"/>
    <n v="-329.89"/>
    <x v="66"/>
    <m/>
  </r>
  <r>
    <n v="164"/>
    <x v="74"/>
    <x v="1"/>
    <s v="Complete"/>
    <x v="1"/>
    <x v="47"/>
    <x v="7"/>
    <s v="Glow Tape, Light Sticks, Flying Discs"/>
    <x v="7"/>
    <x v="2"/>
    <s v="Paige Callahan"/>
    <n v="-59.55"/>
    <x v="9"/>
    <m/>
  </r>
  <r>
    <n v="165"/>
    <x v="75"/>
    <x v="1"/>
    <s v="Complete"/>
    <x v="1"/>
    <x v="4"/>
    <x v="5"/>
    <s v="Tea Bags"/>
    <x v="7"/>
    <x v="2"/>
    <s v="Akiko Endo"/>
    <n v="-48.29"/>
    <x v="67"/>
    <m/>
  </r>
  <r>
    <n v="166"/>
    <x v="75"/>
    <x v="1"/>
    <s v="Complete"/>
    <x v="1"/>
    <x v="4"/>
    <x v="5"/>
    <s v="Silver Key Chains"/>
    <x v="7"/>
    <x v="2"/>
    <s v="Akiko Endo"/>
    <n v="-776.3"/>
    <x v="48"/>
    <m/>
  </r>
  <r>
    <n v="167"/>
    <x v="75"/>
    <x v="1"/>
    <s v="Complete"/>
    <x v="1"/>
    <x v="4"/>
    <x v="5"/>
    <s v="Blue Tumblers"/>
    <x v="7"/>
    <x v="2"/>
    <s v="Akiko Endo"/>
    <n v="-1561.86"/>
    <x v="48"/>
    <m/>
  </r>
  <r>
    <n v="168"/>
    <x v="75"/>
    <x v="1"/>
    <s v="Complete"/>
    <x v="1"/>
    <x v="4"/>
    <x v="5"/>
    <s v="Blue Highlighters/ Pens"/>
    <x v="7"/>
    <x v="2"/>
    <s v="Akiko Endo"/>
    <n v="-592.59"/>
    <x v="48"/>
    <m/>
  </r>
  <r>
    <n v="169"/>
    <x v="75"/>
    <x v="1"/>
    <s v="Complete"/>
    <x v="1"/>
    <x v="4"/>
    <x v="5"/>
    <s v="Red Stress Balls"/>
    <x v="7"/>
    <x v="2"/>
    <s v="Akiko Endo"/>
    <n v="-611.08000000000004"/>
    <x v="68"/>
    <m/>
  </r>
  <r>
    <n v="170"/>
    <x v="75"/>
    <x v="1"/>
    <s v="Complete"/>
    <x v="1"/>
    <x v="4"/>
    <x v="5"/>
    <s v="Thank You Cards"/>
    <x v="7"/>
    <x v="2"/>
    <s v="Akiko Endo"/>
    <n v="-283.33"/>
    <x v="9"/>
    <m/>
  </r>
  <r>
    <n v="171"/>
    <x v="75"/>
    <x v="1"/>
    <s v="Complete"/>
    <x v="1"/>
    <x v="4"/>
    <x v="5"/>
    <s v="T-Shirts"/>
    <x v="7"/>
    <x v="2"/>
    <s v="Akiko Endo"/>
    <n v="-671"/>
    <x v="58"/>
    <m/>
  </r>
  <r>
    <n v="172"/>
    <x v="76"/>
    <x v="1"/>
    <s v="Complete"/>
    <x v="1"/>
    <x v="48"/>
    <x v="4"/>
    <s v="-"/>
    <x v="5"/>
    <x v="5"/>
    <m/>
    <n v="-434"/>
    <x v="69"/>
    <m/>
  </r>
  <r>
    <n v="173"/>
    <x v="77"/>
    <x v="1"/>
    <s v="Complete"/>
    <x v="1"/>
    <x v="3"/>
    <x v="2"/>
    <s v="28 Cases of Hibiscus Butter mints"/>
    <x v="7"/>
    <x v="2"/>
    <s v="Akiko Endo"/>
    <n v="-226.99"/>
    <x v="47"/>
    <m/>
  </r>
  <r>
    <n v="174"/>
    <x v="78"/>
    <x v="1"/>
    <s v="Complete"/>
    <x v="1"/>
    <x v="49"/>
    <x v="4"/>
    <s v="Snacks"/>
    <x v="3"/>
    <x v="2"/>
    <s v=" Sabina Razak"/>
    <n v="-81.41"/>
    <x v="32"/>
    <m/>
  </r>
  <r>
    <n v="175"/>
    <x v="78"/>
    <x v="1"/>
    <s v="Complete"/>
    <x v="1"/>
    <x v="50"/>
    <x v="2"/>
    <s v="Glue and Labels"/>
    <x v="2"/>
    <x v="10"/>
    <m/>
    <n v="-35.04"/>
    <x v="2"/>
    <m/>
  </r>
  <r>
    <n v="176"/>
    <x v="79"/>
    <x v="1"/>
    <s v="Complete"/>
    <x v="1"/>
    <x v="18"/>
    <x v="4"/>
    <s v="Catering on the Charles"/>
    <x v="3"/>
    <x v="3"/>
    <m/>
    <n v="-250.7"/>
    <x v="11"/>
    <m/>
  </r>
  <r>
    <n v="177"/>
    <x v="80"/>
    <x v="1"/>
    <s v="Complete"/>
    <x v="1"/>
    <x v="3"/>
    <x v="2"/>
    <s v="1020 Adhesive Case Card Holders"/>
    <x v="2"/>
    <x v="2"/>
    <s v=" Sabina Razak"/>
    <n v="-429.47"/>
    <x v="70"/>
    <m/>
  </r>
  <r>
    <n v="178"/>
    <x v="80"/>
    <x v="1"/>
    <s v="Complete"/>
    <x v="1"/>
    <x v="3"/>
    <x v="2"/>
    <s v="Kinkos Poster Printing"/>
    <x v="2"/>
    <x v="2"/>
    <m/>
    <n v="-124.17"/>
    <x v="6"/>
    <s v="From Other Org Account"/>
  </r>
  <r>
    <n v="179"/>
    <x v="81"/>
    <x v="1"/>
    <s v="Complete"/>
    <x v="1"/>
    <x v="51"/>
    <x v="4"/>
    <s v="Cookies, Brownies, Cupcakes"/>
    <x v="3"/>
    <x v="11"/>
    <m/>
    <n v="-45"/>
    <x v="5"/>
    <m/>
  </r>
  <r>
    <n v="180"/>
    <x v="81"/>
    <x v="1"/>
    <s v="Complete"/>
    <x v="1"/>
    <x v="52"/>
    <x v="7"/>
    <s v="S'Well Water bottle"/>
    <x v="7"/>
    <x v="2"/>
    <m/>
    <n v="-220"/>
    <x v="5"/>
    <m/>
  </r>
  <r>
    <n v="181"/>
    <x v="82"/>
    <x v="1"/>
    <s v="Complete"/>
    <x v="1"/>
    <x v="3"/>
    <x v="2"/>
    <s v=" Thank you cards and stamps"/>
    <x v="2"/>
    <x v="2"/>
    <m/>
    <n v="-114.74"/>
    <x v="9"/>
    <m/>
  </r>
  <r>
    <n v="182"/>
    <x v="82"/>
    <x v="1"/>
    <s v="Complete"/>
    <x v="1"/>
    <x v="53"/>
    <x v="4"/>
    <s v="Traditional Cheese Board and North Market Fruit Tray"/>
    <x v="3"/>
    <x v="10"/>
    <m/>
    <n v="-86"/>
    <x v="5"/>
    <s v="From Other Org Account"/>
  </r>
  <r>
    <n v="183"/>
    <x v="82"/>
    <x v="1"/>
    <s v="Complete"/>
    <x v="0"/>
    <x v="54"/>
    <x v="10"/>
    <m/>
    <x v="8"/>
    <x v="3"/>
    <m/>
    <n v="2000"/>
    <x v="0"/>
    <m/>
  </r>
  <r>
    <n v="184"/>
    <x v="83"/>
    <x v="1"/>
    <s v="Complete"/>
    <x v="1"/>
    <x v="55"/>
    <x v="4"/>
    <s v="Catering on the Charles"/>
    <x v="3"/>
    <x v="2"/>
    <m/>
    <n v="-1507.75"/>
    <x v="11"/>
    <m/>
  </r>
  <r>
    <n v="185"/>
    <x v="84"/>
    <x v="1"/>
    <s v="Complete"/>
    <x v="1"/>
    <x v="56"/>
    <x v="4"/>
    <s v="Catering on the Charles"/>
    <x v="3"/>
    <x v="2"/>
    <m/>
    <n v="-245"/>
    <x v="11"/>
    <m/>
  </r>
  <r>
    <n v="186"/>
    <x v="85"/>
    <x v="1"/>
    <s v="Complete"/>
    <x v="1"/>
    <x v="6"/>
    <x v="5"/>
    <s v="Food"/>
    <x v="3"/>
    <x v="2"/>
    <s v="Kamila Foremny"/>
    <n v="-19"/>
    <x v="5"/>
    <m/>
  </r>
  <r>
    <n v="187"/>
    <x v="85"/>
    <x v="1"/>
    <s v="Complete"/>
    <x v="1"/>
    <x v="6"/>
    <x v="5"/>
    <s v="Printing"/>
    <x v="2"/>
    <x v="2"/>
    <s v="Kamila Foremny"/>
    <n v="-1.6"/>
    <x v="5"/>
    <m/>
  </r>
  <r>
    <n v="188"/>
    <x v="85"/>
    <x v="1"/>
    <s v="Complete"/>
    <x v="1"/>
    <x v="55"/>
    <x v="4"/>
    <s v="Decorations"/>
    <x v="7"/>
    <x v="2"/>
    <s v="Keshav Kakkar"/>
    <n v="-47.98"/>
    <x v="32"/>
    <m/>
  </r>
  <r>
    <n v="189"/>
    <x v="85"/>
    <x v="1"/>
    <s v="Complete"/>
    <x v="1"/>
    <x v="6"/>
    <x v="5"/>
    <s v="Qdoba"/>
    <x v="3"/>
    <x v="2"/>
    <s v=" Sabina Razak"/>
    <n v="-8.35"/>
    <x v="51"/>
    <m/>
  </r>
  <r>
    <n v="190"/>
    <x v="85"/>
    <x v="1"/>
    <s v="Complete"/>
    <x v="1"/>
    <x v="6"/>
    <x v="5"/>
    <s v="Subway"/>
    <x v="3"/>
    <x v="2"/>
    <s v=" Sabina Razak"/>
    <n v="-6.3"/>
    <x v="25"/>
    <m/>
  </r>
  <r>
    <n v="191"/>
    <x v="85"/>
    <x v="1"/>
    <s v="Complete"/>
    <x v="1"/>
    <x v="6"/>
    <x v="5"/>
    <s v="Chipotle"/>
    <x v="3"/>
    <x v="2"/>
    <s v=" Sabina Razak"/>
    <n v="-9.4700000000000006"/>
    <x v="26"/>
    <m/>
  </r>
  <r>
    <n v="192"/>
    <x v="85"/>
    <x v="1"/>
    <s v="Complete"/>
    <x v="1"/>
    <x v="6"/>
    <x v="5"/>
    <s v="Qdoba"/>
    <x v="3"/>
    <x v="2"/>
    <s v=" Sabina Razak"/>
    <n v="-17.329999999999998"/>
    <x v="51"/>
    <m/>
  </r>
  <r>
    <n v="193"/>
    <x v="85"/>
    <x v="1"/>
    <s v="Complete"/>
    <x v="1"/>
    <x v="6"/>
    <x v="5"/>
    <s v="City Convenience"/>
    <x v="3"/>
    <x v="2"/>
    <s v=" Sabina Razak"/>
    <n v="-1.39"/>
    <x v="37"/>
    <m/>
  </r>
  <r>
    <n v="194"/>
    <x v="85"/>
    <x v="1"/>
    <s v="Complete"/>
    <x v="1"/>
    <x v="6"/>
    <x v="5"/>
    <s v="City Convenience"/>
    <x v="3"/>
    <x v="2"/>
    <s v=" Sabina Razak"/>
    <n v="-7.91"/>
    <x v="37"/>
    <m/>
  </r>
  <r>
    <n v="195"/>
    <x v="86"/>
    <x v="1"/>
    <s v="Complete"/>
    <x v="1"/>
    <x v="57"/>
    <x v="4"/>
    <s v="BU Bridge Fudge Brownie Squares"/>
    <x v="3"/>
    <x v="2"/>
    <m/>
    <n v="-30"/>
    <x v="11"/>
    <m/>
  </r>
  <r>
    <n v="196"/>
    <x v="86"/>
    <x v="1"/>
    <s v="Complete"/>
    <x v="1"/>
    <x v="4"/>
    <x v="3"/>
    <s v=" Care Package Transportation"/>
    <x v="11"/>
    <x v="2"/>
    <s v=" Sabina Razak"/>
    <n v="-6.3999999999999986"/>
    <x v="71"/>
    <m/>
  </r>
  <r>
    <n v="197"/>
    <x v="86"/>
    <x v="1"/>
    <s v="Complete"/>
    <x v="1"/>
    <x v="4"/>
    <x v="3"/>
    <s v=" Care Package Transportation"/>
    <x v="11"/>
    <x v="2"/>
    <s v=" Sabina Razak"/>
    <n v="-9.8000000000000007"/>
    <x v="54"/>
    <m/>
  </r>
  <r>
    <n v="198"/>
    <x v="87"/>
    <x v="1"/>
    <s v="Complete"/>
    <x v="1"/>
    <x v="38"/>
    <x v="3"/>
    <s v="Squarespace Website"/>
    <x v="9"/>
    <x v="6"/>
    <s v=" Yasmin Gentry"/>
    <n v="-366"/>
    <x v="30"/>
    <m/>
  </r>
  <r>
    <n v="199"/>
    <x v="87"/>
    <x v="1"/>
    <s v="Complete"/>
    <x v="1"/>
    <x v="6"/>
    <x v="3"/>
    <s v="Panera Bread"/>
    <x v="3"/>
    <x v="2"/>
    <s v="Hamilton Millwee"/>
    <n v="-8.1199999999999992"/>
    <x v="3"/>
    <m/>
  </r>
  <r>
    <n v="200"/>
    <x v="88"/>
    <x v="1"/>
    <s v="Complete"/>
    <x v="1"/>
    <x v="4"/>
    <x v="5"/>
    <s v="Table Covers"/>
    <x v="7"/>
    <x v="2"/>
    <s v="Sabina Razak"/>
    <n v="-9.35"/>
    <x v="32"/>
    <m/>
  </r>
  <r>
    <n v="201"/>
    <x v="88"/>
    <x v="1"/>
    <s v="Complete"/>
    <x v="1"/>
    <x v="4"/>
    <x v="5"/>
    <s v="Gift Card Panera Bread"/>
    <x v="3"/>
    <x v="2"/>
    <m/>
    <n v="-10"/>
    <x v="3"/>
    <m/>
  </r>
  <r>
    <n v="202"/>
    <x v="88"/>
    <x v="1"/>
    <s v="Complete"/>
    <x v="1"/>
    <x v="4"/>
    <x v="5"/>
    <s v="Gift Card Otto's"/>
    <x v="3"/>
    <x v="2"/>
    <m/>
    <n v="-10"/>
    <x v="40"/>
    <m/>
  </r>
  <r>
    <n v="203"/>
    <x v="89"/>
    <x v="1"/>
    <s v="Complete"/>
    <x v="1"/>
    <x v="58"/>
    <x v="2"/>
    <s v="New BU Supplies"/>
    <x v="2"/>
    <x v="3"/>
    <s v="Nadia Asif"/>
    <n v="-100"/>
    <x v="5"/>
    <m/>
  </r>
  <r>
    <n v="204"/>
    <x v="90"/>
    <x v="1"/>
    <s v="Complete"/>
    <x v="1"/>
    <x v="58"/>
    <x v="2"/>
    <s v="BU Recharged Supplies"/>
    <x v="2"/>
    <x v="3"/>
    <m/>
    <n v="-100"/>
    <x v="5"/>
    <s v="From Other Org Account"/>
  </r>
  <r>
    <n v="205"/>
    <x v="91"/>
    <x v="1"/>
    <s v="Complete"/>
    <x v="1"/>
    <x v="4"/>
    <x v="5"/>
    <s v="MBTA"/>
    <x v="11"/>
    <x v="2"/>
    <s v="Sabina Razak"/>
    <n v="-4.2"/>
    <x v="71"/>
    <m/>
  </r>
  <r>
    <n v="206"/>
    <x v="91"/>
    <x v="1"/>
    <s v="Complete"/>
    <x v="1"/>
    <x v="4"/>
    <x v="5"/>
    <s v="Lift Ride"/>
    <x v="11"/>
    <x v="2"/>
    <s v="Sabina Razak"/>
    <n v="-10.3"/>
    <x v="54"/>
    <s v="From Other Org Account"/>
  </r>
  <r>
    <n v="207"/>
    <x v="92"/>
    <x v="1"/>
    <s v="Complete"/>
    <x v="1"/>
    <x v="16"/>
    <x v="4"/>
    <s v="-"/>
    <x v="6"/>
    <x v="3"/>
    <m/>
    <n v="-272"/>
    <x v="5"/>
    <m/>
  </r>
  <r>
    <n v="208"/>
    <x v="93"/>
    <x v="1"/>
    <s v="Complete"/>
    <x v="1"/>
    <x v="59"/>
    <x v="4"/>
    <s v="Catering on the Charles"/>
    <x v="3"/>
    <x v="2"/>
    <m/>
    <n v="-1256.0999999999999"/>
    <x v="11"/>
    <m/>
  </r>
  <r>
    <n v="209"/>
    <x v="93"/>
    <x v="1"/>
    <s v="Complete"/>
    <x v="1"/>
    <x v="60"/>
    <x v="4"/>
    <s v="Catering on the Charles"/>
    <x v="3"/>
    <x v="2"/>
    <m/>
    <n v="-695.5"/>
    <x v="11"/>
    <s v="From Other Org Account"/>
  </r>
  <r>
    <n v="210"/>
    <x v="94"/>
    <x v="1"/>
    <s v="Complete"/>
    <x v="1"/>
    <x v="61"/>
    <x v="12"/>
    <m/>
    <x v="10"/>
    <x v="0"/>
    <m/>
    <n v="-2906.29"/>
    <x v="0"/>
    <m/>
  </r>
  <r>
    <n v="211"/>
    <x v="95"/>
    <x v="2"/>
    <s v="Complete"/>
    <x v="0"/>
    <x v="62"/>
    <x v="0"/>
    <m/>
    <x v="0"/>
    <x v="0"/>
    <m/>
    <n v="33141.839999999997"/>
    <x v="0"/>
    <s v="From Other Org Account"/>
  </r>
  <r>
    <n v="212"/>
    <x v="95"/>
    <x v="1"/>
    <s v="Complete"/>
    <x v="0"/>
    <x v="63"/>
    <x v="0"/>
    <m/>
    <x v="0"/>
    <x v="0"/>
    <m/>
    <n v="2000"/>
    <x v="0"/>
    <s v="SEC Allocation"/>
  </r>
  <r>
    <n v="213"/>
    <x v="96"/>
    <x v="2"/>
    <s v="Complete"/>
    <x v="1"/>
    <x v="64"/>
    <x v="4"/>
    <s v="Questrom Auditorium Registration Fee"/>
    <x v="5"/>
    <x v="5"/>
    <m/>
    <n v="-504"/>
    <x v="72"/>
    <s v="Transfer"/>
  </r>
  <r>
    <n v="214"/>
    <x v="97"/>
    <x v="2"/>
    <s v="Complete"/>
    <x v="1"/>
    <x v="64"/>
    <x v="4"/>
    <s v="Questrom Auditorium Cleaning Expense"/>
    <x v="5"/>
    <x v="5"/>
    <m/>
    <n v="-504"/>
    <x v="72"/>
    <s v="Transfer"/>
  </r>
  <r>
    <n v="215"/>
    <x v="98"/>
    <x v="2"/>
    <s v="Complete"/>
    <x v="1"/>
    <x v="4"/>
    <x v="5"/>
    <s v="Promotional Items"/>
    <x v="7"/>
    <x v="2"/>
    <m/>
    <n v="-2946.85"/>
    <x v="48"/>
    <m/>
  </r>
  <r>
    <n v="216"/>
    <x v="99"/>
    <x v="2"/>
    <s v="Complete"/>
    <x v="1"/>
    <x v="4"/>
    <x v="5"/>
    <s v="Temporary Tattoo"/>
    <x v="7"/>
    <x v="2"/>
    <m/>
    <n v="-142.72"/>
    <x v="73"/>
    <m/>
  </r>
  <r>
    <n v="217"/>
    <x v="99"/>
    <x v="2"/>
    <s v="Complete"/>
    <x v="1"/>
    <x v="4"/>
    <x v="5"/>
    <s v="Candy"/>
    <x v="7"/>
    <x v="2"/>
    <m/>
    <n v="-292.10000000000002"/>
    <x v="9"/>
    <m/>
  </r>
  <r>
    <n v="218"/>
    <x v="100"/>
    <x v="2"/>
    <s v="Complete"/>
    <x v="1"/>
    <x v="65"/>
    <x v="4"/>
    <s v="Ribbon and Tarps"/>
    <x v="7"/>
    <x v="4"/>
    <m/>
    <n v="-280"/>
    <x v="74"/>
    <m/>
  </r>
  <r>
    <n v="219"/>
    <x v="101"/>
    <x v="2"/>
    <s v="Complete"/>
    <x v="1"/>
    <x v="3"/>
    <x v="2"/>
    <s v="HDMI Converter"/>
    <x v="7"/>
    <x v="2"/>
    <s v="Dan Collins"/>
    <n v="-31.86"/>
    <x v="75"/>
    <s v="Where is this Gavel"/>
  </r>
  <r>
    <n v="220"/>
    <x v="101"/>
    <x v="2"/>
    <s v="Complete"/>
    <x v="1"/>
    <x v="3"/>
    <x v="2"/>
    <s v="Gavel and Sticking Block"/>
    <x v="7"/>
    <x v="2"/>
    <s v="Dan Collins"/>
    <n v="-27.25"/>
    <x v="9"/>
    <m/>
  </r>
  <r>
    <n v="221"/>
    <x v="102"/>
    <x v="2"/>
    <s v="Complete"/>
    <x v="1"/>
    <x v="66"/>
    <x v="15"/>
    <s v="Ask shown in Note"/>
    <x v="5"/>
    <x v="5"/>
    <m/>
    <n v="-2073.5"/>
    <x v="76"/>
    <s v="where is this HDMI Converter??"/>
  </r>
  <r>
    <n v="222"/>
    <x v="103"/>
    <x v="2"/>
    <s v="Complete"/>
    <x v="1"/>
    <x v="67"/>
    <x v="4"/>
    <s v="Catering on the Charles"/>
    <x v="3"/>
    <x v="2"/>
    <m/>
    <n v="-219.8"/>
    <x v="11"/>
    <m/>
  </r>
  <r>
    <n v="223"/>
    <x v="103"/>
    <x v="2"/>
    <s v="Complete"/>
    <x v="1"/>
    <x v="68"/>
    <x v="4"/>
    <s v="Catering on the Charles"/>
    <x v="3"/>
    <x v="5"/>
    <m/>
    <n v="-205"/>
    <x v="77"/>
    <s v="Part of this Expense is food, for who?"/>
  </r>
  <r>
    <n v="224"/>
    <x v="104"/>
    <x v="2"/>
    <s v="Complete"/>
    <x v="1"/>
    <x v="69"/>
    <x v="15"/>
    <s v="TedxBU Sponsorship"/>
    <x v="5"/>
    <x v="5"/>
    <m/>
    <n v="-2000"/>
    <x v="78"/>
    <m/>
  </r>
  <r>
    <n v="225"/>
    <x v="105"/>
    <x v="2"/>
    <s v="Complete"/>
    <x v="1"/>
    <x v="70"/>
    <x v="4"/>
    <s v=" Ice Cream Truck"/>
    <x v="3"/>
    <x v="2"/>
    <m/>
    <n v="-7740"/>
    <x v="11"/>
    <m/>
  </r>
  <r>
    <n v="226"/>
    <x v="106"/>
    <x v="2"/>
    <s v="Complete"/>
    <x v="1"/>
    <x v="65"/>
    <x v="4"/>
    <s v=" Ribbons and Tarp"/>
    <x v="7"/>
    <x v="4"/>
    <m/>
    <n v="-454.1"/>
    <x v="9"/>
    <m/>
  </r>
  <r>
    <n v="227"/>
    <x v="107"/>
    <x v="2"/>
    <s v="Complete"/>
    <x v="0"/>
    <x v="71"/>
    <x v="0"/>
    <m/>
    <x v="0"/>
    <x v="0"/>
    <m/>
    <n v="70.14"/>
    <x v="0"/>
    <m/>
  </r>
  <r>
    <n v="228"/>
    <x v="108"/>
    <x v="2"/>
    <s v="Complete"/>
    <x v="1"/>
    <x v="72"/>
    <x v="16"/>
    <s v="Catering on the Charles"/>
    <x v="3"/>
    <x v="3"/>
    <s v="Ramya Ravindrababu"/>
    <n v="-67.25"/>
    <x v="11"/>
    <m/>
  </r>
  <r>
    <n v="229"/>
    <x v="109"/>
    <x v="2"/>
    <s v="Complete"/>
    <x v="1"/>
    <x v="73"/>
    <x v="16"/>
    <s v=" Election Postcards -- YourBU"/>
    <x v="2"/>
    <x v="3"/>
    <s v="Ramya Ravindrababu"/>
    <n v="-81.27"/>
    <x v="2"/>
    <m/>
  </r>
  <r>
    <n v="230"/>
    <x v="109"/>
    <x v="2"/>
    <s v="Complete"/>
    <x v="1"/>
    <x v="74"/>
    <x v="4"/>
    <s v="Pay for a Performer"/>
    <x v="5"/>
    <x v="5"/>
    <m/>
    <n v="-8000"/>
    <x v="79"/>
    <m/>
  </r>
  <r>
    <n v="231"/>
    <x v="110"/>
    <x v="2"/>
    <s v="Complete"/>
    <x v="1"/>
    <x v="36"/>
    <x v="16"/>
    <s v="FedEx Prints"/>
    <x v="2"/>
    <x v="3"/>
    <s v="Ramya Ravindrababu"/>
    <n v="-59"/>
    <x v="6"/>
    <m/>
  </r>
  <r>
    <n v="232"/>
    <x v="110"/>
    <x v="2"/>
    <s v="Complete"/>
    <x v="1"/>
    <x v="36"/>
    <x v="16"/>
    <s v="Cookies"/>
    <x v="3"/>
    <x v="3"/>
    <s v="Ramya Ravindrababu"/>
    <n v="-33"/>
    <x v="80"/>
    <m/>
  </r>
  <r>
    <n v="233"/>
    <x v="110"/>
    <x v="2"/>
    <s v="Complete"/>
    <x v="1"/>
    <x v="75"/>
    <x v="4"/>
    <s v="Pizzas"/>
    <x v="3"/>
    <x v="12"/>
    <m/>
    <n v="-33.33"/>
    <x v="50"/>
    <m/>
  </r>
  <r>
    <n v="234"/>
    <x v="110"/>
    <x v="2"/>
    <s v="Complete"/>
    <x v="1"/>
    <x v="76"/>
    <x v="4"/>
    <s v="Buttons Press"/>
    <x v="7"/>
    <x v="2"/>
    <m/>
    <n v="-379.9"/>
    <x v="9"/>
    <m/>
  </r>
  <r>
    <n v="235"/>
    <x v="110"/>
    <x v="2"/>
    <s v="Complete"/>
    <x v="1"/>
    <x v="76"/>
    <x v="4"/>
    <s v="American Express Gift Card"/>
    <x v="7"/>
    <x v="2"/>
    <m/>
    <n v="-524.20000000000005"/>
    <x v="65"/>
    <m/>
  </r>
  <r>
    <n v="236"/>
    <x v="110"/>
    <x v="2"/>
    <s v="Complete"/>
    <x v="1"/>
    <x v="36"/>
    <x v="4"/>
    <s v="Catering on the Charles"/>
    <x v="3"/>
    <x v="3"/>
    <s v="Ramya Ravindrababu"/>
    <n v="-150"/>
    <x v="11"/>
    <m/>
  </r>
  <r>
    <n v="237"/>
    <x v="111"/>
    <x v="2"/>
    <s v="Complete"/>
    <x v="1"/>
    <x v="36"/>
    <x v="16"/>
    <s v=" SEC Campaigning YourBU Postcards"/>
    <x v="2"/>
    <x v="3"/>
    <s v="Ramya Ravindrababu"/>
    <n v="-114.95"/>
    <x v="81"/>
    <m/>
  </r>
  <r>
    <n v="238"/>
    <x v="112"/>
    <x v="2"/>
    <s v="Complete"/>
    <x v="1"/>
    <x v="36"/>
    <x v="16"/>
    <s v=" Insomnia Cookies for B-trU campaigning"/>
    <x v="3"/>
    <x v="3"/>
    <s v="Ramya Ravindrababu"/>
    <n v="-52"/>
    <x v="80"/>
    <m/>
  </r>
  <r>
    <n v="239"/>
    <x v="112"/>
    <x v="2"/>
    <s v="Complete"/>
    <x v="1"/>
    <x v="77"/>
    <x v="16"/>
    <s v="Catering on the Charles"/>
    <x v="3"/>
    <x v="3"/>
    <s v="Ramya Ravindrababu"/>
    <n v="-700"/>
    <x v="11"/>
    <m/>
  </r>
  <r>
    <n v="240"/>
    <x v="113"/>
    <x v="2"/>
    <s v="Complete"/>
    <x v="1"/>
    <x v="36"/>
    <x v="16"/>
    <s v=" Chalk for B-trU"/>
    <x v="2"/>
    <x v="3"/>
    <s v="Ramya Ravindrababu"/>
    <n v="-10.61"/>
    <x v="38"/>
    <m/>
  </r>
  <r>
    <n v="241"/>
    <x v="114"/>
    <x v="2"/>
    <s v="Complete"/>
    <x v="1"/>
    <x v="78"/>
    <x v="16"/>
    <s v="Chalk Spray"/>
    <x v="2"/>
    <x v="3"/>
    <s v="Ramya Ravindrababu"/>
    <n v="-43.47"/>
    <x v="38"/>
    <m/>
  </r>
  <r>
    <n v="242"/>
    <x v="114"/>
    <x v="2"/>
    <s v="Complete"/>
    <x v="1"/>
    <x v="79"/>
    <x v="16"/>
    <s v="Catering on the Charles"/>
    <x v="3"/>
    <x v="3"/>
    <s v="Ramya Ravindrababu"/>
    <n v="-182.5"/>
    <x v="11"/>
    <m/>
  </r>
  <r>
    <n v="243"/>
    <x v="114"/>
    <x v="2"/>
    <s v="Complete"/>
    <x v="1"/>
    <x v="36"/>
    <x v="16"/>
    <s v=" Snapchat GeoFilter - B-trU"/>
    <x v="9"/>
    <x v="3"/>
    <s v="Ramya Ravindrababu"/>
    <n v="-6.86"/>
    <x v="82"/>
    <m/>
  </r>
  <r>
    <n v="244"/>
    <x v="115"/>
    <x v="2"/>
    <s v="Complete"/>
    <x v="1"/>
    <x v="4"/>
    <x v="5"/>
    <s v="Water Bottles"/>
    <x v="7"/>
    <x v="2"/>
    <m/>
    <n v="-1567.7"/>
    <x v="48"/>
    <m/>
  </r>
  <r>
    <n v="245"/>
    <x v="115"/>
    <x v="2"/>
    <s v="Complete"/>
    <x v="1"/>
    <x v="4"/>
    <x v="5"/>
    <s v="Pencil"/>
    <x v="2"/>
    <x v="2"/>
    <m/>
    <n v="-210.3"/>
    <x v="48"/>
    <m/>
  </r>
  <r>
    <n v="246"/>
    <x v="115"/>
    <x v="2"/>
    <s v="Complete"/>
    <x v="1"/>
    <x v="4"/>
    <x v="5"/>
    <s v="Stress Ball"/>
    <x v="7"/>
    <x v="2"/>
    <m/>
    <n v="-1043.1400000000001"/>
    <x v="48"/>
    <m/>
  </r>
  <r>
    <n v="247"/>
    <x v="115"/>
    <x v="2"/>
    <s v="Complete"/>
    <x v="1"/>
    <x v="4"/>
    <x v="5"/>
    <s v="Chocolate Bars"/>
    <x v="3"/>
    <x v="2"/>
    <m/>
    <n v="-691.78"/>
    <x v="48"/>
    <m/>
  </r>
  <r>
    <n v="248"/>
    <x v="115"/>
    <x v="2"/>
    <s v="Complete"/>
    <x v="1"/>
    <x v="4"/>
    <x v="5"/>
    <s v="Post-Its"/>
    <x v="2"/>
    <x v="2"/>
    <m/>
    <n v="-398.64"/>
    <x v="48"/>
    <m/>
  </r>
  <r>
    <n v="249"/>
    <x v="116"/>
    <x v="2"/>
    <s v="Complete"/>
    <x v="1"/>
    <x v="75"/>
    <x v="4"/>
    <s v="Target Supplies"/>
    <x v="2"/>
    <x v="12"/>
    <s v="Ramya Ravindrababu"/>
    <n v="-29.68"/>
    <x v="32"/>
    <m/>
  </r>
  <r>
    <n v="250"/>
    <x v="116"/>
    <x v="2"/>
    <s v="Complete"/>
    <x v="1"/>
    <x v="75"/>
    <x v="4"/>
    <s v="CVS Supplies"/>
    <x v="2"/>
    <x v="12"/>
    <s v="Ramya Ravindrababu"/>
    <n v="-8.48"/>
    <x v="57"/>
    <m/>
  </r>
  <r>
    <n v="251"/>
    <x v="116"/>
    <x v="2"/>
    <s v="Complete"/>
    <x v="1"/>
    <x v="75"/>
    <x v="4"/>
    <s v="Dominos"/>
    <x v="3"/>
    <x v="12"/>
    <s v="Ramya Ravindrababu"/>
    <n v="-26.76"/>
    <x v="50"/>
    <m/>
  </r>
  <r>
    <n v="252"/>
    <x v="116"/>
    <x v="2"/>
    <s v="Complete"/>
    <x v="1"/>
    <x v="75"/>
    <x v="4"/>
    <s v="CVS Supplies"/>
    <x v="2"/>
    <x v="12"/>
    <s v="Ramya Ravindrababu"/>
    <n v="-14.31"/>
    <x v="57"/>
    <m/>
  </r>
  <r>
    <n v="253"/>
    <x v="116"/>
    <x v="2"/>
    <s v="Complete"/>
    <x v="1"/>
    <x v="80"/>
    <x v="16"/>
    <s v="Construction Paper, and Permanent Marker"/>
    <x v="2"/>
    <x v="3"/>
    <s v="Ramya Ravindrababu"/>
    <n v="-6.07"/>
    <x v="32"/>
    <m/>
  </r>
  <r>
    <n v="254"/>
    <x v="116"/>
    <x v="2"/>
    <s v="Complete"/>
    <x v="1"/>
    <x v="4"/>
    <x v="5"/>
    <s v="Tote Bags"/>
    <x v="7"/>
    <x v="11"/>
    <m/>
    <n v="-1086.47"/>
    <x v="48"/>
    <m/>
  </r>
  <r>
    <n v="255"/>
    <x v="117"/>
    <x v="2"/>
    <s v="Complete"/>
    <x v="1"/>
    <x v="69"/>
    <x v="4"/>
    <s v="Envelops"/>
    <x v="2"/>
    <x v="5"/>
    <s v="Justin C Flynn"/>
    <n v="-14.62"/>
    <x v="83"/>
    <s v="CVS"/>
  </r>
  <r>
    <n v="256"/>
    <x v="117"/>
    <x v="2"/>
    <s v="Complete"/>
    <x v="1"/>
    <x v="69"/>
    <x v="4"/>
    <s v="Chocolates"/>
    <x v="3"/>
    <x v="5"/>
    <s v="Justin C Flynn"/>
    <n v="-21.3"/>
    <x v="83"/>
    <s v="Amazon"/>
  </r>
  <r>
    <n v="257"/>
    <x v="117"/>
    <x v="2"/>
    <s v="Complete"/>
    <x v="1"/>
    <x v="69"/>
    <x v="4"/>
    <s v="Pens"/>
    <x v="2"/>
    <x v="5"/>
    <s v="Justin C Flynn"/>
    <n v="-7.75"/>
    <x v="83"/>
    <s v="Amazon"/>
  </r>
  <r>
    <n v="258"/>
    <x v="117"/>
    <x v="2"/>
    <s v="Complete"/>
    <x v="1"/>
    <x v="69"/>
    <x v="4"/>
    <s v="Chalkboard"/>
    <x v="2"/>
    <x v="5"/>
    <s v="Justin C Flynn"/>
    <n v="-21.9"/>
    <x v="83"/>
    <s v="Amazon"/>
  </r>
  <r>
    <n v="259"/>
    <x v="117"/>
    <x v="2"/>
    <s v="Complete"/>
    <x v="1"/>
    <x v="69"/>
    <x v="4"/>
    <s v="Display Board"/>
    <x v="2"/>
    <x v="5"/>
    <s v="Justin C Flynn"/>
    <n v="-9.15"/>
    <x v="83"/>
    <s v="Amazon"/>
  </r>
  <r>
    <n v="260"/>
    <x v="118"/>
    <x v="2"/>
    <s v="Complete"/>
    <x v="1"/>
    <x v="3"/>
    <x v="2"/>
    <s v="Graduation Cords"/>
    <x v="7"/>
    <x v="2"/>
    <s v="Saraann Kurkul"/>
    <n v="-520.9"/>
    <x v="66"/>
    <s v="Lack of proof that event costs this much"/>
  </r>
  <r>
    <n v="261"/>
    <x v="118"/>
    <x v="2"/>
    <s v="Complete"/>
    <x v="1"/>
    <x v="81"/>
    <x v="4"/>
    <m/>
    <x v="5"/>
    <x v="2"/>
    <s v="Victoria Kayola"/>
    <n v="30.84"/>
    <x v="84"/>
    <m/>
  </r>
  <r>
    <n v="262"/>
    <x v="118"/>
    <x v="2"/>
    <s v="Complete"/>
    <x v="1"/>
    <x v="81"/>
    <x v="4"/>
    <s v="Herb Seeds"/>
    <x v="2"/>
    <x v="2"/>
    <s v="Victoria Kayola"/>
    <n v="-107.92"/>
    <x v="9"/>
    <m/>
  </r>
  <r>
    <n v="263"/>
    <x v="118"/>
    <x v="2"/>
    <s v="Complete"/>
    <x v="1"/>
    <x v="81"/>
    <x v="4"/>
    <s v="Felt Tip Markers"/>
    <x v="2"/>
    <x v="2"/>
    <s v="Victoria Kayola"/>
    <n v="-40.04"/>
    <x v="9"/>
    <m/>
  </r>
  <r>
    <n v="264"/>
    <x v="118"/>
    <x v="2"/>
    <s v="Complete"/>
    <x v="1"/>
    <x v="81"/>
    <x v="4"/>
    <s v="Button Punch"/>
    <x v="2"/>
    <x v="2"/>
    <s v="Victoria Kayola"/>
    <n v="-31.92"/>
    <x v="9"/>
    <m/>
  </r>
  <r>
    <n v="265"/>
    <x v="118"/>
    <x v="2"/>
    <s v="Complete"/>
    <x v="1"/>
    <x v="81"/>
    <x v="4"/>
    <s v="Terra Cotta Pots"/>
    <x v="2"/>
    <x v="2"/>
    <s v="Victoria Kayola"/>
    <n v="-169.9"/>
    <x v="9"/>
    <s v="I have no idea what this is"/>
  </r>
  <r>
    <n v="266"/>
    <x v="118"/>
    <x v="2"/>
    <s v="Complete"/>
    <x v="1"/>
    <x v="81"/>
    <x v="4"/>
    <s v="Cabinet Operational Expense"/>
    <x v="2"/>
    <x v="2"/>
    <s v="Victoria Kayola"/>
    <n v="-89"/>
    <x v="9"/>
    <m/>
  </r>
  <r>
    <n v="267"/>
    <x v="118"/>
    <x v="2"/>
    <s v="Complete"/>
    <x v="1"/>
    <x v="81"/>
    <x v="4"/>
    <s v="Tea Assortment"/>
    <x v="3"/>
    <x v="2"/>
    <s v="Victoria Kayola"/>
    <n v="-50.85"/>
    <x v="9"/>
    <m/>
  </r>
  <r>
    <n v="268"/>
    <x v="118"/>
    <x v="2"/>
    <s v="Complete"/>
    <x v="1"/>
    <x v="81"/>
    <x v="4"/>
    <s v="Stress Relief Tea"/>
    <x v="3"/>
    <x v="2"/>
    <s v="Victoria Kayola"/>
    <n v="-50.85"/>
    <x v="9"/>
    <m/>
  </r>
  <r>
    <n v="269"/>
    <x v="118"/>
    <x v="2"/>
    <s v="Complete"/>
    <x v="1"/>
    <x v="81"/>
    <x v="4"/>
    <s v="Coloring Books"/>
    <x v="2"/>
    <x v="2"/>
    <s v="Victoria Kayola"/>
    <n v="-39.94"/>
    <x v="9"/>
    <m/>
  </r>
  <r>
    <n v="270"/>
    <x v="118"/>
    <x v="2"/>
    <s v="Complete"/>
    <x v="1"/>
    <x v="81"/>
    <x v="4"/>
    <s v="Gel Pens"/>
    <x v="2"/>
    <x v="2"/>
    <s v="Victoria Kayola"/>
    <n v="-47.98"/>
    <x v="9"/>
    <m/>
  </r>
  <r>
    <n v="271"/>
    <x v="118"/>
    <x v="2"/>
    <s v="Complete"/>
    <x v="1"/>
    <x v="81"/>
    <x v="4"/>
    <s v="Colored Pencils"/>
    <x v="2"/>
    <x v="2"/>
    <s v="Victoria Kayola"/>
    <n v="-47.98"/>
    <x v="9"/>
    <m/>
  </r>
  <r>
    <n v="272"/>
    <x v="118"/>
    <x v="2"/>
    <s v="Complete"/>
    <x v="1"/>
    <x v="81"/>
    <x v="4"/>
    <s v="Craft Punches"/>
    <x v="3"/>
    <x v="2"/>
    <s v="Victoria Kayola"/>
    <n v="-56.41"/>
    <x v="9"/>
    <m/>
  </r>
  <r>
    <n v="273"/>
    <x v="118"/>
    <x v="2"/>
    <s v="Complete"/>
    <x v="1"/>
    <x v="81"/>
    <x v="4"/>
    <s v="Paint Brushes"/>
    <x v="2"/>
    <x v="2"/>
    <s v="Victoria Kayola"/>
    <n v="-11.99"/>
    <x v="9"/>
    <m/>
  </r>
  <r>
    <n v="274"/>
    <x v="118"/>
    <x v="2"/>
    <s v="Complete"/>
    <x v="1"/>
    <x v="81"/>
    <x v="4"/>
    <s v="Craft Paper"/>
    <x v="2"/>
    <x v="2"/>
    <s v="Victoria Kayola"/>
    <n v="-81.98"/>
    <x v="9"/>
    <m/>
  </r>
  <r>
    <n v="275"/>
    <x v="118"/>
    <x v="2"/>
    <s v="Complete"/>
    <x v="1"/>
    <x v="81"/>
    <x v="4"/>
    <s v="Chalk Tarp"/>
    <x v="2"/>
    <x v="2"/>
    <s v="Victoria Kayola"/>
    <n v="-29.99"/>
    <x v="9"/>
    <m/>
  </r>
  <r>
    <n v="276"/>
    <x v="118"/>
    <x v="2"/>
    <s v="Complete"/>
    <x v="1"/>
    <x v="81"/>
    <x v="4"/>
    <s v="Chalk Makers"/>
    <x v="2"/>
    <x v="2"/>
    <s v="Victoria Kayola"/>
    <n v="-59.96"/>
    <x v="9"/>
    <m/>
  </r>
  <r>
    <n v="277"/>
    <x v="118"/>
    <x v="2"/>
    <s v="Complete"/>
    <x v="1"/>
    <x v="81"/>
    <x v="4"/>
    <s v="Binders 4-pack"/>
    <x v="2"/>
    <x v="2"/>
    <s v="Victoria Kayola"/>
    <n v="-61.8"/>
    <x v="9"/>
    <m/>
  </r>
  <r>
    <n v="278"/>
    <x v="118"/>
    <x v="2"/>
    <s v="Complete"/>
    <x v="1"/>
    <x v="81"/>
    <x v="4"/>
    <s v="Guest Sign Books"/>
    <x v="2"/>
    <x v="2"/>
    <s v="Victoria Kayola"/>
    <n v="-59.85"/>
    <x v="9"/>
    <m/>
  </r>
  <r>
    <n v="279"/>
    <x v="118"/>
    <x v="2"/>
    <s v="Complete"/>
    <x v="1"/>
    <x v="81"/>
    <x v="4"/>
    <s v="Acrylic Pain"/>
    <x v="2"/>
    <x v="2"/>
    <s v="Victoria Kayola"/>
    <n v="-43.9"/>
    <x v="9"/>
    <m/>
  </r>
  <r>
    <n v="280"/>
    <x v="118"/>
    <x v="2"/>
    <s v="Complete"/>
    <x v="1"/>
    <x v="82"/>
    <x v="4"/>
    <s v="Catering on the Charles"/>
    <x v="3"/>
    <x v="2"/>
    <s v="Justin C Flynn"/>
    <n v="-453.6"/>
    <x v="11"/>
    <m/>
  </r>
  <r>
    <n v="281"/>
    <x v="119"/>
    <x v="2"/>
    <s v="Complete"/>
    <x v="1"/>
    <x v="83"/>
    <x v="15"/>
    <s v="Containers and Cups"/>
    <x v="5"/>
    <x v="5"/>
    <m/>
    <n v="-283.16000000000003"/>
    <x v="85"/>
    <s v="Unknown"/>
  </r>
  <r>
    <n v="282"/>
    <x v="119"/>
    <x v="2"/>
    <s v="Complete"/>
    <x v="1"/>
    <x v="29"/>
    <x v="4"/>
    <s v="Poland Springs Water"/>
    <x v="3"/>
    <x v="11"/>
    <s v="Justin C Flynn"/>
    <n v="-6.18"/>
    <x v="32"/>
    <m/>
  </r>
  <r>
    <n v="283"/>
    <x v="119"/>
    <x v="2"/>
    <s v="Complete"/>
    <x v="1"/>
    <x v="3"/>
    <x v="2"/>
    <s v="FedEx Prints"/>
    <x v="2"/>
    <x v="4"/>
    <s v="Justin C Flynn"/>
    <n v="-31.81"/>
    <x v="6"/>
    <m/>
  </r>
  <r>
    <n v="284"/>
    <x v="119"/>
    <x v="2"/>
    <s v="Complete"/>
    <x v="1"/>
    <x v="3"/>
    <x v="2"/>
    <s v="Hot Glue Gun"/>
    <x v="2"/>
    <x v="4"/>
    <s v="Justin C Flynn"/>
    <n v="-27.37"/>
    <x v="57"/>
    <m/>
  </r>
  <r>
    <n v="285"/>
    <x v="119"/>
    <x v="2"/>
    <s v="Complete"/>
    <x v="1"/>
    <x v="84"/>
    <x v="4"/>
    <s v="Catering on the Charles"/>
    <x v="3"/>
    <x v="2"/>
    <s v="Saraann Kurkul"/>
    <n v="-168"/>
    <x v="11"/>
    <m/>
  </r>
  <r>
    <n v="286"/>
    <x v="120"/>
    <x v="2"/>
    <s v="Complete"/>
    <x v="1"/>
    <x v="27"/>
    <x v="4"/>
    <s v=" Bus to D.C. "/>
    <x v="5"/>
    <x v="5"/>
    <m/>
    <n v="-3900"/>
    <x v="86"/>
    <m/>
  </r>
  <r>
    <n v="287"/>
    <x v="121"/>
    <x v="2"/>
    <s v="Complete"/>
    <x v="1"/>
    <x v="85"/>
    <x v="4"/>
    <s v=" Poster Campaign"/>
    <x v="2"/>
    <x v="13"/>
    <s v="Justin C Flynn"/>
    <n v="-261.31"/>
    <x v="2"/>
    <m/>
  </r>
  <r>
    <n v="288"/>
    <x v="122"/>
    <x v="2"/>
    <s v="Complete"/>
    <x v="1"/>
    <x v="84"/>
    <x v="4"/>
    <s v="Awards"/>
    <x v="7"/>
    <x v="2"/>
    <s v="Saraann Kurkul"/>
    <n v="-166.32"/>
    <x v="87"/>
    <s v="Part of this Expense is food, for who?"/>
  </r>
  <r>
    <n v="289"/>
    <x v="122"/>
    <x v="2"/>
    <s v="Complete"/>
    <x v="1"/>
    <x v="6"/>
    <x v="3"/>
    <s v="Qdoba"/>
    <x v="3"/>
    <x v="2"/>
    <s v="Hamilton Millwee"/>
    <n v="-8.35"/>
    <x v="3"/>
    <m/>
  </r>
  <r>
    <n v="290"/>
    <x v="122"/>
    <x v="2"/>
    <s v="Complete"/>
    <x v="1"/>
    <x v="6"/>
    <x v="3"/>
    <s v="Panera Bread"/>
    <x v="3"/>
    <x v="2"/>
    <s v="Hamilton Millwee"/>
    <n v="-19.98"/>
    <x v="3"/>
    <m/>
  </r>
  <r>
    <n v="291"/>
    <x v="122"/>
    <x v="2"/>
    <s v="Complete"/>
    <x v="1"/>
    <x v="6"/>
    <x v="3"/>
    <s v="Panera Bread"/>
    <x v="3"/>
    <x v="2"/>
    <s v="Hamilton Millwee"/>
    <n v="-18.059999999999999"/>
    <x v="51"/>
    <m/>
  </r>
  <r>
    <n v="292"/>
    <x v="122"/>
    <x v="2"/>
    <s v="Complete"/>
    <x v="1"/>
    <x v="6"/>
    <x v="3"/>
    <s v="Qdoba"/>
    <x v="3"/>
    <x v="2"/>
    <s v="Hamilton Millwee"/>
    <n v="-37.450000000000003"/>
    <x v="51"/>
    <m/>
  </r>
  <r>
    <n v="293"/>
    <x v="122"/>
    <x v="2"/>
    <s v="Complete"/>
    <x v="1"/>
    <x v="6"/>
    <x v="3"/>
    <s v="Qdoba"/>
    <x v="3"/>
    <x v="2"/>
    <s v="Hamilton Millwee"/>
    <n v="-8.35"/>
    <x v="88"/>
    <m/>
  </r>
  <r>
    <n v="294"/>
    <x v="122"/>
    <x v="2"/>
    <s v="Complete"/>
    <x v="1"/>
    <x v="6"/>
    <x v="3"/>
    <s v="Poster"/>
    <x v="3"/>
    <x v="2"/>
    <s v="Hamilton Millwee"/>
    <n v="-63.62"/>
    <x v="3"/>
    <m/>
  </r>
  <r>
    <n v="295"/>
    <x v="122"/>
    <x v="2"/>
    <s v="Complete"/>
    <x v="1"/>
    <x v="6"/>
    <x v="3"/>
    <s v="Panera Bread"/>
    <x v="3"/>
    <x v="2"/>
    <s v="Hamilton Millwee"/>
    <n v="-29.81"/>
    <x v="51"/>
    <m/>
  </r>
  <r>
    <n v="296"/>
    <x v="122"/>
    <x v="2"/>
    <s v="Complete"/>
    <x v="1"/>
    <x v="6"/>
    <x v="3"/>
    <s v="Qdoba"/>
    <x v="3"/>
    <x v="2"/>
    <s v="Hamilton Millwee"/>
    <n v="-8.35"/>
    <x v="51"/>
    <m/>
  </r>
  <r>
    <n v="297"/>
    <x v="122"/>
    <x v="2"/>
    <s v="Complete"/>
    <x v="1"/>
    <x v="6"/>
    <x v="3"/>
    <s v="Qdoba"/>
    <x v="3"/>
    <x v="2"/>
    <s v="Hamilton Millwee"/>
    <n v="-4.28"/>
    <x v="51"/>
    <m/>
  </r>
  <r>
    <n v="298"/>
    <x v="122"/>
    <x v="2"/>
    <s v="Complete"/>
    <x v="1"/>
    <x v="6"/>
    <x v="3"/>
    <s v="Qdoba"/>
    <x v="3"/>
    <x v="2"/>
    <s v="Hamilton Millwee"/>
    <n v="-16.7"/>
    <x v="51"/>
    <m/>
  </r>
  <r>
    <n v="299"/>
    <x v="123"/>
    <x v="2"/>
    <s v="Complete"/>
    <x v="1"/>
    <x v="86"/>
    <x v="11"/>
    <s v="www.asgaboston.com"/>
    <x v="9"/>
    <x v="2"/>
    <s v="Saraann Kurkul"/>
    <n v="-1116"/>
    <x v="89"/>
    <m/>
  </r>
  <r>
    <n v="300"/>
    <x v="124"/>
    <x v="2"/>
    <s v="Complete"/>
    <x v="0"/>
    <x v="87"/>
    <x v="0"/>
    <m/>
    <x v="0"/>
    <x v="0"/>
    <m/>
    <n v="28502.07"/>
    <x v="0"/>
    <m/>
  </r>
  <r>
    <n v="301"/>
    <x v="125"/>
    <x v="2"/>
    <s v="Complete"/>
    <x v="1"/>
    <x v="88"/>
    <x v="12"/>
    <m/>
    <x v="10"/>
    <x v="0"/>
    <m/>
    <n v="-20447.48"/>
    <x v="0"/>
    <s v="From Other Org Account"/>
  </r>
  <r>
    <n v="302"/>
    <x v="125"/>
    <x v="2"/>
    <s v="Complete"/>
    <x v="1"/>
    <x v="89"/>
    <x v="12"/>
    <m/>
    <x v="10"/>
    <x v="3"/>
    <m/>
    <n v="-2896.21"/>
    <x v="0"/>
    <m/>
  </r>
  <r>
    <n v="303"/>
    <x v="126"/>
    <x v="3"/>
    <s v="Complete"/>
    <x v="0"/>
    <x v="90"/>
    <x v="0"/>
    <m/>
    <x v="0"/>
    <x v="0"/>
    <m/>
    <n v="2000"/>
    <x v="0"/>
    <m/>
  </r>
  <r>
    <n v="304"/>
    <x v="126"/>
    <x v="3"/>
    <s v="Complete"/>
    <x v="0"/>
    <x v="91"/>
    <x v="0"/>
    <m/>
    <x v="0"/>
    <x v="0"/>
    <m/>
    <n v="16535.34"/>
    <x v="0"/>
    <s v="Up to here its balanced/ SEC Allocation"/>
  </r>
  <r>
    <n v="305"/>
    <x v="126"/>
    <x v="3"/>
    <s v="Complete"/>
    <x v="0"/>
    <x v="92"/>
    <x v="0"/>
    <m/>
    <x v="0"/>
    <x v="0"/>
    <m/>
    <n v="35986.93"/>
    <x v="0"/>
    <m/>
  </r>
  <r>
    <n v="306"/>
    <x v="127"/>
    <x v="3"/>
    <s v="Complete"/>
    <x v="1"/>
    <x v="93"/>
    <x v="15"/>
    <s v="BUILDS"/>
    <x v="5"/>
    <x v="5"/>
    <m/>
    <n v="-121.12"/>
    <x v="90"/>
    <m/>
  </r>
  <r>
    <n v="307"/>
    <x v="128"/>
    <x v="3"/>
    <s v="Complete"/>
    <x v="1"/>
    <x v="94"/>
    <x v="4"/>
    <s v="Insomnia Cookies"/>
    <x v="3"/>
    <x v="2"/>
    <s v="Bernadette Lai"/>
    <n v="-222.6"/>
    <x v="80"/>
    <s v="Why??"/>
  </r>
  <r>
    <n v="308"/>
    <x v="128"/>
    <x v="3"/>
    <s v="Complete"/>
    <x v="1"/>
    <x v="95"/>
    <x v="11"/>
    <s v="Webinar"/>
    <x v="9"/>
    <x v="2"/>
    <s v="Bernadette Lai"/>
    <n v="-12.7"/>
    <x v="84"/>
    <m/>
  </r>
  <r>
    <n v="309"/>
    <x v="129"/>
    <x v="3"/>
    <s v="Complete"/>
    <x v="1"/>
    <x v="3"/>
    <x v="2"/>
    <s v="Printer for Office"/>
    <x v="2"/>
    <x v="2"/>
    <s v="Bernadette Lai"/>
    <n v="-426"/>
    <x v="91"/>
    <m/>
  </r>
  <r>
    <n v="310"/>
    <x v="130"/>
    <x v="3"/>
    <s v="Complete"/>
    <x v="1"/>
    <x v="96"/>
    <x v="4"/>
    <s v="Fries from Rhett's"/>
    <x v="3"/>
    <x v="4"/>
    <s v="Bernadette Lai"/>
    <n v="-150"/>
    <x v="11"/>
    <m/>
  </r>
  <r>
    <n v="311"/>
    <x v="131"/>
    <x v="3"/>
    <s v="Complete"/>
    <x v="1"/>
    <x v="96"/>
    <x v="4"/>
    <s v="Custom Fry Container"/>
    <x v="7"/>
    <x v="4"/>
    <s v="Bernadette Lai"/>
    <n v="-745.65"/>
    <x v="92"/>
    <m/>
  </r>
  <r>
    <n v="312"/>
    <x v="132"/>
    <x v="3"/>
    <s v="Complete"/>
    <x v="1"/>
    <x v="97"/>
    <x v="4"/>
    <s v="Amazon Gift Card, Nestle Hot Coca Mix, Bigelow Mixed Herb Teas, LIHAO Crochet Hooks, Steel Yarn Knitting Needles, Paper Clips, Clear Treat Bags with Ties, Hershey's Kisses, red Heart Yarn, and Polyester Fiber"/>
    <x v="7"/>
    <x v="12"/>
    <m/>
    <n v="-388.91"/>
    <x v="9"/>
    <m/>
  </r>
  <r>
    <n v="313"/>
    <x v="133"/>
    <x v="3"/>
    <s v="Complete"/>
    <x v="1"/>
    <x v="97"/>
    <x v="4"/>
    <s v="Fliers"/>
    <x v="2"/>
    <x v="12"/>
    <m/>
    <n v="-60"/>
    <x v="60"/>
    <m/>
  </r>
  <r>
    <n v="314"/>
    <x v="133"/>
    <x v="3"/>
    <s v="Complete"/>
    <x v="1"/>
    <x v="97"/>
    <x v="4"/>
    <s v="Yarn + Tax"/>
    <x v="2"/>
    <x v="12"/>
    <m/>
    <n v="-19.100000000000001"/>
    <x v="38"/>
    <m/>
  </r>
  <r>
    <n v="315"/>
    <x v="134"/>
    <x v="3"/>
    <s v="Complete"/>
    <x v="1"/>
    <x v="21"/>
    <x v="4"/>
    <s v="Dylan and Pete's Ice Cream Truck"/>
    <x v="3"/>
    <x v="2"/>
    <s v="Bernadette Lai"/>
    <n v="-4500"/>
    <x v="11"/>
    <m/>
  </r>
  <r>
    <n v="316"/>
    <x v="135"/>
    <x v="3"/>
    <s v="Complete"/>
    <x v="1"/>
    <x v="98"/>
    <x v="5"/>
    <s v="Sticker Paper"/>
    <x v="2"/>
    <x v="11"/>
    <m/>
    <n v="-143.84"/>
    <x v="9"/>
    <m/>
  </r>
  <r>
    <n v="317"/>
    <x v="136"/>
    <x v="3"/>
    <s v="Complete"/>
    <x v="1"/>
    <x v="99"/>
    <x v="4"/>
    <s v="Food Trucks"/>
    <x v="5"/>
    <x v="5"/>
    <m/>
    <n v="-7000"/>
    <x v="93"/>
    <m/>
  </r>
  <r>
    <n v="318"/>
    <x v="136"/>
    <x v="3"/>
    <s v="Complete"/>
    <x v="1"/>
    <x v="100"/>
    <x v="4"/>
    <m/>
    <x v="5"/>
    <x v="5"/>
    <m/>
    <n v="-10000"/>
    <x v="94"/>
    <m/>
  </r>
  <r>
    <n v="319"/>
    <x v="137"/>
    <x v="3"/>
    <s v="Complete"/>
    <x v="1"/>
    <x v="101"/>
    <x v="4"/>
    <s v="Four Boxes of Dunkin Donuts Coffee"/>
    <x v="3"/>
    <x v="2"/>
    <s v="Bernadette Lai"/>
    <n v="-63.96"/>
    <x v="95"/>
    <m/>
  </r>
  <r>
    <n v="320"/>
    <x v="137"/>
    <x v="3"/>
    <s v="Complete"/>
    <x v="1"/>
    <x v="101"/>
    <x v="4"/>
    <s v="Two Insomniac 24 w/ Tax"/>
    <x v="3"/>
    <x v="2"/>
    <s v="Bernadette Lai"/>
    <n v="-77.040000000000006"/>
    <x v="80"/>
    <m/>
  </r>
  <r>
    <n v="321"/>
    <x v="138"/>
    <x v="3"/>
    <s v="Complete"/>
    <x v="1"/>
    <x v="102"/>
    <x v="4"/>
    <s v="Catering on the Charles"/>
    <x v="3"/>
    <x v="5"/>
    <m/>
    <n v="-1269"/>
    <x v="76"/>
    <s v="Used to pay Catering on the Charles"/>
  </r>
  <r>
    <n v="322"/>
    <x v="139"/>
    <x v="3"/>
    <s v="Complete"/>
    <x v="1"/>
    <x v="103"/>
    <x v="4"/>
    <s v="Picture Frame Set"/>
    <x v="7"/>
    <x v="12"/>
    <m/>
    <n v="-23.5"/>
    <x v="9"/>
    <m/>
  </r>
  <r>
    <n v="323"/>
    <x v="140"/>
    <x v="3"/>
    <s v="Complete"/>
    <x v="1"/>
    <x v="104"/>
    <x v="4"/>
    <s v="Three Large Pizzas"/>
    <x v="3"/>
    <x v="2"/>
    <s v="Bernadette Lai"/>
    <n v="-47.65"/>
    <x v="43"/>
    <m/>
  </r>
  <r>
    <n v="324"/>
    <x v="141"/>
    <x v="3"/>
    <s v="Complete"/>
    <x v="1"/>
    <x v="105"/>
    <x v="7"/>
    <s v="Starbucks Gift Card w/ Shipping"/>
    <x v="7"/>
    <x v="2"/>
    <s v="Bernadette Lai"/>
    <n v="-82.95"/>
    <x v="63"/>
    <m/>
  </r>
  <r>
    <n v="325"/>
    <x v="142"/>
    <x v="3"/>
    <s v="Complete"/>
    <x v="1"/>
    <x v="102"/>
    <x v="4"/>
    <s v="Sandwich Platter, Garden Salad, Cupcakes, Processing Fee"/>
    <x v="3"/>
    <x v="5"/>
    <m/>
    <n v="-1503.23"/>
    <x v="76"/>
    <s v="Used to pay Catering on the Charles"/>
  </r>
  <r>
    <n v="326"/>
    <x v="143"/>
    <x v="3"/>
    <s v="Complete"/>
    <x v="1"/>
    <x v="106"/>
    <x v="4"/>
    <s v="Polan Spring Water, Dixie Cups, Lifewatter"/>
    <x v="7"/>
    <x v="11"/>
    <m/>
    <n v="-239.13"/>
    <x v="9"/>
    <m/>
  </r>
  <r>
    <n v="327"/>
    <x v="144"/>
    <x v="3"/>
    <s v="Complete"/>
    <x v="1"/>
    <x v="65"/>
    <x v="4"/>
    <s v="Teal Ribbons"/>
    <x v="2"/>
    <x v="4"/>
    <m/>
    <n v="-39.99"/>
    <x v="9"/>
    <m/>
  </r>
  <r>
    <n v="328"/>
    <x v="144"/>
    <x v="3"/>
    <s v="Complete"/>
    <x v="1"/>
    <x v="65"/>
    <x v="4"/>
    <s v="Custom Buttons w/ Shipping and Tax"/>
    <x v="7"/>
    <x v="4"/>
    <m/>
    <n v="-434.35"/>
    <x v="96"/>
    <m/>
  </r>
  <r>
    <n v="329"/>
    <x v="144"/>
    <x v="3"/>
    <s v="Complete"/>
    <x v="1"/>
    <x v="107"/>
    <x v="4"/>
    <s v="White Horse Taven Catering"/>
    <x v="3"/>
    <x v="2"/>
    <s v="Bernadette Lai"/>
    <n v="-9540.5"/>
    <x v="97"/>
    <m/>
  </r>
  <r>
    <n v="330"/>
    <x v="144"/>
    <x v="3"/>
    <s v="Complete"/>
    <x v="1"/>
    <x v="65"/>
    <x v="4"/>
    <s v="Stickers"/>
    <x v="2"/>
    <x v="4"/>
    <m/>
    <n v="-130.47999999999999"/>
    <x v="98"/>
    <m/>
  </r>
  <r>
    <n v="331"/>
    <x v="145"/>
    <x v="3"/>
    <s v="Complete"/>
    <x v="1"/>
    <x v="3"/>
    <x v="2"/>
    <s v="Paper, post-Its, Stabilo Highlighters, Zebra Highlighters, Paper Clips, Dry Erase markers, scissors, Pilot Pens"/>
    <x v="2"/>
    <x v="2"/>
    <s v="Bernadette Lai"/>
    <n v="-89.2"/>
    <x v="9"/>
    <m/>
  </r>
  <r>
    <n v="332"/>
    <x v="146"/>
    <x v="3"/>
    <s v="Complete"/>
    <x v="1"/>
    <x v="103"/>
    <x v="4"/>
    <s v="Coffee Tea and Service/ Associated Desert Bars"/>
    <x v="3"/>
    <x v="12"/>
    <m/>
    <n v="-315.75"/>
    <x v="11"/>
    <m/>
  </r>
  <r>
    <n v="333"/>
    <x v="147"/>
    <x v="3"/>
    <s v="Complete"/>
    <x v="1"/>
    <x v="106"/>
    <x v="4"/>
    <s v="Water Bottles"/>
    <x v="3"/>
    <x v="2"/>
    <s v="Bernadette Lai"/>
    <n v="-189.9"/>
    <x v="9"/>
    <m/>
  </r>
  <r>
    <n v="334"/>
    <x v="147"/>
    <x v="3"/>
    <s v="Complete"/>
    <x v="1"/>
    <x v="108"/>
    <x v="4"/>
    <s v="Tables"/>
    <x v="7"/>
    <x v="2"/>
    <s v="Bernadette Lai"/>
    <n v="-144"/>
    <x v="35"/>
    <m/>
  </r>
  <r>
    <n v="335"/>
    <x v="148"/>
    <x v="3"/>
    <s v="Complete"/>
    <x v="1"/>
    <x v="108"/>
    <x v="4"/>
    <s v="Shirts"/>
    <x v="7"/>
    <x v="2"/>
    <s v="Bernadette Lai"/>
    <n v="-69.489999999999995"/>
    <x v="99"/>
    <m/>
  </r>
  <r>
    <n v="336"/>
    <x v="149"/>
    <x v="3"/>
    <s v="Complete"/>
    <x v="1"/>
    <x v="109"/>
    <x v="4"/>
    <s v="Catering on the Charles"/>
    <x v="3"/>
    <x v="2"/>
    <s v="Bernadette Lai"/>
    <n v="-598.85"/>
    <x v="11"/>
    <m/>
  </r>
  <r>
    <n v="337"/>
    <x v="150"/>
    <x v="3"/>
    <s v="Complete"/>
    <x v="1"/>
    <x v="109"/>
    <x v="4"/>
    <s v="Awards"/>
    <x v="7"/>
    <x v="2"/>
    <s v="Bernadette Lai"/>
    <n v="-312.76"/>
    <x v="87"/>
    <m/>
  </r>
  <r>
    <n v="338"/>
    <x v="151"/>
    <x v="3"/>
    <s v="Complete"/>
    <x v="1"/>
    <x v="96"/>
    <x v="4"/>
    <s v="Fries"/>
    <x v="3"/>
    <x v="4"/>
    <m/>
    <n v="-200"/>
    <x v="100"/>
    <m/>
  </r>
  <r>
    <n v="339"/>
    <x v="151"/>
    <x v="3"/>
    <s v="Complete"/>
    <x v="1"/>
    <x v="110"/>
    <x v="4"/>
    <s v=" EB Ticket Fees"/>
    <x v="9"/>
    <x v="2"/>
    <m/>
    <n v="-1"/>
    <x v="5"/>
    <m/>
  </r>
  <r>
    <n v="340"/>
    <x v="151"/>
    <x v="3"/>
    <s v="Complete"/>
    <x v="0"/>
    <x v="111"/>
    <x v="10"/>
    <s v=" EB Deposit"/>
    <x v="8"/>
    <x v="2"/>
    <m/>
    <n v="15"/>
    <x v="0"/>
    <m/>
  </r>
  <r>
    <n v="341"/>
    <x v="152"/>
    <x v="3"/>
    <s v="Complete"/>
    <x v="1"/>
    <x v="112"/>
    <x v="17"/>
    <s v="Furniture"/>
    <x v="7"/>
    <x v="2"/>
    <s v="Hector J. Meneses Jr."/>
    <n v="-2962.69"/>
    <x v="35"/>
    <m/>
  </r>
  <r>
    <n v="342"/>
    <x v="152"/>
    <x v="3"/>
    <s v="Complete"/>
    <x v="1"/>
    <x v="113"/>
    <x v="17"/>
    <s v="Operational Expenses"/>
    <x v="9"/>
    <x v="2"/>
    <s v="Hector J. Meneses Jr."/>
    <n v="-330"/>
    <x v="35"/>
    <m/>
  </r>
  <r>
    <n v="343"/>
    <x v="153"/>
    <x v="3"/>
    <s v="Complete"/>
    <x v="1"/>
    <x v="113"/>
    <x v="17"/>
    <s v="Solid Red Decorative Throw, Upholstered Ottoman, Cubeicals Organizer, Storage Bins"/>
    <x v="7"/>
    <x v="2"/>
    <s v="Hector J. Meneses Jr."/>
    <n v="-260.83"/>
    <x v="9"/>
    <m/>
  </r>
  <r>
    <n v="344"/>
    <x v="154"/>
    <x v="3"/>
    <s v="Complete"/>
    <x v="1"/>
    <x v="114"/>
    <x v="17"/>
    <s v="Painting"/>
    <x v="9"/>
    <x v="2"/>
    <s v="Hector J. Meneses Jr."/>
    <n v="-2309.1999999999998"/>
    <x v="35"/>
    <m/>
  </r>
  <r>
    <n v="345"/>
    <x v="155"/>
    <x v="3"/>
    <s v="Complete"/>
    <x v="1"/>
    <x v="113"/>
    <x v="17"/>
    <s v="Wall Paint for BU Facilities"/>
    <x v="9"/>
    <x v="2"/>
    <s v="Hector J. Meneses Jr."/>
    <n v="-2309.1999999999998"/>
    <x v="35"/>
    <s v="Will not be charged to our account--&gt; SAO will pick up the tab"/>
  </r>
  <r>
    <n v="346"/>
    <x v="155"/>
    <x v="3"/>
    <s v="Complete"/>
    <x v="1"/>
    <x v="115"/>
    <x v="4"/>
    <s v="Catering on the Charles"/>
    <x v="3"/>
    <x v="5"/>
    <s v="Hector J. Meneses Jr."/>
    <n v="-10573.75"/>
    <x v="101"/>
    <s v="Used to pay Catering on the Charles"/>
  </r>
  <r>
    <n v="347"/>
    <x v="156"/>
    <x v="3"/>
    <s v="Complete"/>
    <x v="1"/>
    <x v="116"/>
    <x v="4"/>
    <s v="Catering on the Charles"/>
    <x v="9"/>
    <x v="3"/>
    <s v="Hector J. Meneses Jr."/>
    <n v="-88"/>
    <x v="11"/>
    <m/>
  </r>
  <r>
    <n v="348"/>
    <x v="157"/>
    <x v="3"/>
    <s v="Complete"/>
    <x v="1"/>
    <x v="3"/>
    <x v="2"/>
    <s v="Business Printing, P-Card"/>
    <x v="2"/>
    <x v="2"/>
    <s v="Hector J. Meneses Jr."/>
    <n v="-130.47999999999999"/>
    <x v="102"/>
    <m/>
  </r>
  <r>
    <n v="349"/>
    <x v="158"/>
    <x v="3"/>
    <s v="Complete"/>
    <x v="1"/>
    <x v="3"/>
    <x v="2"/>
    <s v="Name Tags"/>
    <x v="2"/>
    <x v="2"/>
    <s v="Hector J. Meneses Jr."/>
    <n v="-46"/>
    <x v="1"/>
    <m/>
  </r>
  <r>
    <n v="350"/>
    <x v="159"/>
    <x v="3"/>
    <s v="Complete"/>
    <x v="1"/>
    <x v="55"/>
    <x v="4"/>
    <s v="Microphone"/>
    <x v="9"/>
    <x v="2"/>
    <s v="Bernadette Lai"/>
    <n v="-100"/>
    <x v="35"/>
    <m/>
  </r>
  <r>
    <n v="351"/>
    <x v="160"/>
    <x v="3"/>
    <s v="Complete"/>
    <x v="0"/>
    <x v="117"/>
    <x v="0"/>
    <m/>
    <x v="0"/>
    <x v="0"/>
    <m/>
    <n v="3735.53"/>
    <x v="0"/>
    <m/>
  </r>
  <r>
    <n v="352"/>
    <x v="161"/>
    <x v="4"/>
    <s v="Complete"/>
    <x v="1"/>
    <x v="3"/>
    <x v="2"/>
    <s v=" Business Cards for E-Board Members"/>
    <x v="7"/>
    <x v="2"/>
    <s v="Hector J. Meneses Jr."/>
    <n v="-75"/>
    <x v="9"/>
    <m/>
  </r>
  <r>
    <n v="353"/>
    <x v="162"/>
    <x v="4"/>
    <s v="Complete"/>
    <x v="1"/>
    <x v="118"/>
    <x v="4"/>
    <s v="Candy, Spin Wheel"/>
    <x v="7"/>
    <x v="14"/>
    <s v="Jordan Exum"/>
    <n v="-130.72999999999999"/>
    <x v="9"/>
    <m/>
  </r>
  <r>
    <n v="354"/>
    <x v="162"/>
    <x v="4"/>
    <s v="Complete"/>
    <x v="1"/>
    <x v="119"/>
    <x v="18"/>
    <s v="Curling Ribbon, Balloons, Sorry, Game Controllers, Mario Party 9, Mario Kart, Super Smash Bros, Heads Up, Uno, Exploding Kittens, Cards Against Humanity, Monopoly, What do you mem?"/>
    <x v="7"/>
    <x v="2"/>
    <s v="Hector J. Meneses Jr."/>
    <n v="-296.62"/>
    <x v="9"/>
    <m/>
  </r>
  <r>
    <n v="355"/>
    <x v="163"/>
    <x v="4"/>
    <s v="Complete"/>
    <x v="1"/>
    <x v="118"/>
    <x v="4"/>
    <s v=" Splash poster"/>
    <x v="7"/>
    <x v="14"/>
    <s v="Jordan Exum"/>
    <n v="-54"/>
    <x v="48"/>
    <m/>
  </r>
  <r>
    <n v="356"/>
    <x v="163"/>
    <x v="4"/>
    <s v="Complete"/>
    <x v="1"/>
    <x v="118"/>
    <x v="4"/>
    <s v=" Feather Flag "/>
    <x v="7"/>
    <x v="14"/>
    <s v="Jordan Exum"/>
    <n v="-215.7"/>
    <x v="48"/>
    <m/>
  </r>
  <r>
    <n v="357"/>
    <x v="163"/>
    <x v="4"/>
    <s v="Complete"/>
    <x v="1"/>
    <x v="118"/>
    <x v="4"/>
    <s v="Simplistic Pen, 12&quot; Beach Ball, Value Sticker by the Roll, Mood Stadium Cup, Adhesive Cell Phone Wallet and Challenger Grande Mug"/>
    <x v="7"/>
    <x v="14"/>
    <s v="Jordan Exum"/>
    <n v="-1349.21"/>
    <x v="48"/>
    <m/>
  </r>
  <r>
    <n v="358"/>
    <x v="163"/>
    <x v="4"/>
    <s v="Complete"/>
    <x v="1"/>
    <x v="118"/>
    <x v="4"/>
    <s v="Ribbed Fleece Blanket and Sweatshirt"/>
    <x v="7"/>
    <x v="14"/>
    <s v="Jordan Exum"/>
    <n v="-657.89"/>
    <x v="48"/>
    <m/>
  </r>
  <r>
    <n v="359"/>
    <x v="163"/>
    <x v="4"/>
    <s v="Complete"/>
    <x v="1"/>
    <x v="118"/>
    <x v="4"/>
    <s v="Amazon Gift Card w/ Shipping"/>
    <x v="7"/>
    <x v="14"/>
    <s v="Jordan Exum"/>
    <n v="-207.95"/>
    <x v="9"/>
    <m/>
  </r>
  <r>
    <n v="360"/>
    <x v="164"/>
    <x v="4"/>
    <s v="Complete"/>
    <x v="1"/>
    <x v="120"/>
    <x v="18"/>
    <s v="Mural"/>
    <x v="7"/>
    <x v="2"/>
    <s v="Hector J. Meneses Jr."/>
    <n v="-179.06"/>
    <x v="103"/>
    <m/>
  </r>
  <r>
    <n v="361"/>
    <x v="164"/>
    <x v="4"/>
    <s v="Complete"/>
    <x v="1"/>
    <x v="120"/>
    <x v="18"/>
    <s v="Pillows"/>
    <x v="7"/>
    <x v="2"/>
    <s v="Hector J. Meneses Jr."/>
    <n v="-31.96"/>
    <x v="9"/>
    <m/>
  </r>
  <r>
    <n v="362"/>
    <x v="165"/>
    <x v="4"/>
    <s v="Complete"/>
    <x v="1"/>
    <x v="121"/>
    <x v="4"/>
    <s v="Flyers"/>
    <x v="7"/>
    <x v="15"/>
    <s v="Suzie O'Michael"/>
    <n v="-81.599999999999994"/>
    <x v="104"/>
    <m/>
  </r>
  <r>
    <n v="363"/>
    <x v="165"/>
    <x v="4"/>
    <s v="Complete"/>
    <x v="1"/>
    <x v="3"/>
    <x v="18"/>
    <s v="Tablecloth, Command Strips, Batteries"/>
    <x v="7"/>
    <x v="2"/>
    <s v="Hector J. Meneses Jr."/>
    <n v="-48.73"/>
    <x v="9"/>
    <m/>
  </r>
  <r>
    <n v="364"/>
    <x v="166"/>
    <x v="4"/>
    <s v="Complete"/>
    <x v="1"/>
    <x v="122"/>
    <x v="18"/>
    <s v="Headshots"/>
    <x v="9"/>
    <x v="16"/>
    <s v="Archelle Thelemaque"/>
    <n v="-200"/>
    <x v="105"/>
    <m/>
  </r>
  <r>
    <n v="365"/>
    <x v="166"/>
    <x v="4"/>
    <s v="Complete"/>
    <x v="1"/>
    <x v="121"/>
    <x v="4"/>
    <s v="Cookies, Brownies, Fruit"/>
    <x v="3"/>
    <x v="15"/>
    <s v="Suzie O'Michael"/>
    <n v="-151.59"/>
    <x v="11"/>
    <m/>
  </r>
  <r>
    <n v="366"/>
    <x v="167"/>
    <x v="4"/>
    <s v="Complete"/>
    <x v="1"/>
    <x v="123"/>
    <x v="18"/>
    <s v="Training Seminar"/>
    <x v="9"/>
    <x v="17"/>
    <s v="Lovie Burleson"/>
    <n v="-2000"/>
    <x v="106"/>
    <m/>
  </r>
  <r>
    <n v="367"/>
    <x v="168"/>
    <x v="4"/>
    <s v="Complete"/>
    <x v="1"/>
    <x v="124"/>
    <x v="5"/>
    <s v="Terrier Survival Guide"/>
    <x v="7"/>
    <x v="13"/>
    <s v="Adia Turner"/>
    <n v="-550"/>
    <x v="104"/>
    <m/>
  </r>
  <r>
    <n v="368"/>
    <x v="169"/>
    <x v="4"/>
    <s v="Complete"/>
    <x v="1"/>
    <x v="3"/>
    <x v="6"/>
    <s v=" Sonix Subscription "/>
    <x v="9"/>
    <x v="17"/>
    <s v="Lovie Burleson"/>
    <n v="-121.22"/>
    <x v="107"/>
    <m/>
  </r>
  <r>
    <n v="369"/>
    <x v="170"/>
    <x v="4"/>
    <s v="Complete"/>
    <x v="1"/>
    <x v="125"/>
    <x v="2"/>
    <s v="Tablecloths"/>
    <x v="7"/>
    <x v="14"/>
    <s v="Jordan Exum"/>
    <n v="-386.69"/>
    <x v="48"/>
    <m/>
  </r>
  <r>
    <n v="370"/>
    <x v="171"/>
    <x v="4"/>
    <s v="Complete"/>
    <x v="1"/>
    <x v="126"/>
    <x v="4"/>
    <s v="Cookies &amp; Cupcakes"/>
    <x v="3"/>
    <x v="15"/>
    <s v="Suzie O'Michael"/>
    <n v="-54.5"/>
    <x v="11"/>
    <m/>
  </r>
  <r>
    <n v="371"/>
    <x v="172"/>
    <x v="4"/>
    <s v="Complete"/>
    <x v="0"/>
    <x v="127"/>
    <x v="0"/>
    <m/>
    <x v="0"/>
    <x v="0"/>
    <m/>
    <n v="2000"/>
    <x v="0"/>
    <m/>
  </r>
  <r>
    <n v="372"/>
    <x v="172"/>
    <x v="4"/>
    <s v="Complete"/>
    <x v="0"/>
    <x v="128"/>
    <x v="0"/>
    <m/>
    <x v="0"/>
    <x v="0"/>
    <s v="Hector J. Meneses Jr."/>
    <n v="18332.45"/>
    <x v="0"/>
    <m/>
  </r>
  <r>
    <n v="373"/>
    <x v="172"/>
    <x v="4"/>
    <s v="Complete"/>
    <x v="0"/>
    <x v="129"/>
    <x v="0"/>
    <m/>
    <x v="0"/>
    <x v="0"/>
    <s v="Hector J. Meneses Jr."/>
    <n v="40390.82"/>
    <x v="0"/>
    <m/>
  </r>
  <r>
    <n v="374"/>
    <x v="173"/>
    <x v="4"/>
    <s v="Complete"/>
    <x v="1"/>
    <x v="130"/>
    <x v="18"/>
    <s v="Catering Chicken Curry, Allo Chlee, Tarka Dal, Naan, Palak Paneer, And Pakora"/>
    <x v="3"/>
    <x v="17"/>
    <s v="Lovie Burleson"/>
    <n v="-491.48"/>
    <x v="108"/>
    <m/>
  </r>
  <r>
    <n v="375"/>
    <x v="174"/>
    <x v="4"/>
    <s v="Complete"/>
    <x v="1"/>
    <x v="131"/>
    <x v="7"/>
    <s v="SquareSpace Annual Subscription"/>
    <x v="9"/>
    <x v="16"/>
    <s v="Archelle Thelemaque"/>
    <n v="-114.75"/>
    <x v="30"/>
    <m/>
  </r>
  <r>
    <n v="376"/>
    <x v="175"/>
    <x v="4"/>
    <s v="Complete"/>
    <x v="1"/>
    <x v="132"/>
    <x v="7"/>
    <s v="363 StuGov Filers"/>
    <x v="7"/>
    <x v="16"/>
    <s v="Archelle Thelemaque"/>
    <n v="-108.9"/>
    <x v="104"/>
    <m/>
  </r>
  <r>
    <n v="377"/>
    <x v="176"/>
    <x v="4"/>
    <s v="Complete"/>
    <x v="1"/>
    <x v="3"/>
    <x v="2"/>
    <s v="Name Tags For Senators"/>
    <x v="7"/>
    <x v="17"/>
    <s v="Lovie Burleson"/>
    <n v="-399"/>
    <x v="9"/>
    <m/>
  </r>
  <r>
    <n v="378"/>
    <x v="176"/>
    <x v="4"/>
    <s v="Complete"/>
    <x v="1"/>
    <x v="3"/>
    <x v="18"/>
    <s v="Sweaters"/>
    <x v="7"/>
    <x v="17"/>
    <s v="Lovie Burleson"/>
    <n v="-1092.99"/>
    <x v="48"/>
    <m/>
  </r>
  <r>
    <n v="379"/>
    <x v="177"/>
    <x v="4"/>
    <s v="Complete"/>
    <x v="1"/>
    <x v="3"/>
    <x v="2"/>
    <s v="Camera"/>
    <x v="7"/>
    <x v="15"/>
    <s v="Suzie O'Michael"/>
    <n v="-399"/>
    <x v="9"/>
    <m/>
  </r>
  <r>
    <n v="380"/>
    <x v="177"/>
    <x v="4"/>
    <s v="Complete"/>
    <x v="1"/>
    <x v="133"/>
    <x v="6"/>
    <s v=" Turning Point Clickers and Polling Licenses"/>
    <x v="9"/>
    <x v="10"/>
    <s v="Andrew Chaio"/>
    <n v="-1341.24"/>
    <x v="109"/>
    <m/>
  </r>
  <r>
    <n v="381"/>
    <x v="178"/>
    <x v="4"/>
    <s v="Complete"/>
    <x v="1"/>
    <x v="3"/>
    <x v="2"/>
    <s v="Candy"/>
    <x v="3"/>
    <x v="15"/>
    <s v="Suzie O'Michael"/>
    <n v="-89.75"/>
    <x v="9"/>
    <m/>
  </r>
  <r>
    <n v="382"/>
    <x v="178"/>
    <x v="3"/>
    <s v="Complete"/>
    <x v="1"/>
    <x v="2"/>
    <x v="12"/>
    <m/>
    <x v="10"/>
    <x v="1"/>
    <s v="Hector J. Meneses Jr."/>
    <n v="-14436.39"/>
    <x v="0"/>
    <s v="Adjustment to Service Clearance"/>
  </r>
  <r>
    <n v="383"/>
    <x v="178"/>
    <x v="3"/>
    <s v="Complete"/>
    <x v="0"/>
    <x v="2"/>
    <x v="17"/>
    <m/>
    <x v="9"/>
    <x v="1"/>
    <s v="Hector J. Meneses Jr."/>
    <n v="8171.9199999999992"/>
    <x v="0"/>
    <s v="Adjustment for not Accounting for Construction"/>
  </r>
  <r>
    <n v="384"/>
    <x v="178"/>
    <x v="3"/>
    <s v="Complete"/>
    <x v="0"/>
    <x v="2"/>
    <x v="4"/>
    <m/>
    <x v="3"/>
    <x v="1"/>
    <s v="Hector J. Meneses Jr."/>
    <n v="10000"/>
    <x v="0"/>
    <s v="Adjustment for not accounting for Lacrosse Expense"/>
  </r>
  <r>
    <n v="385"/>
    <x v="178"/>
    <x v="3"/>
    <s v="Complete"/>
    <x v="1"/>
    <x v="2"/>
    <x v="0"/>
    <m/>
    <x v="0"/>
    <x v="1"/>
    <s v="Hector J. Meneses Jr."/>
    <n v="-3735.53"/>
    <x v="0"/>
    <s v="Reverse of Service Credit"/>
  </r>
  <r>
    <n v="386"/>
    <x v="179"/>
    <x v="4"/>
    <s v="Complete"/>
    <x v="1"/>
    <x v="134"/>
    <x v="4"/>
    <s v="Hawaiian Punch and Lemonade, Poland Springs Water, Fenway Fresh Salsa &amp; Tortilla Chips, Homestly Cookies, and Cupcakes"/>
    <x v="3"/>
    <x v="15"/>
    <s v="Suzie O'Michael"/>
    <n v="-90.5"/>
    <x v="11"/>
    <m/>
  </r>
  <r>
    <n v="387"/>
    <x v="179"/>
    <x v="4"/>
    <s v="Complete"/>
    <x v="1"/>
    <x v="126"/>
    <x v="4"/>
    <s v="Hawaiian Punch and Lemonade, Poland Springs Water, Fenway Fresh Salsa &amp; Tortilla Chips, Homestly Cookies, and Cupcakes"/>
    <x v="3"/>
    <x v="15"/>
    <s v="Suzie O'Michael"/>
    <n v="-96.5"/>
    <x v="11"/>
    <m/>
  </r>
  <r>
    <n v="388"/>
    <x v="179"/>
    <x v="4"/>
    <s v="Complete"/>
    <x v="1"/>
    <x v="135"/>
    <x v="4"/>
    <s v="Catering on the Charles"/>
    <x v="3"/>
    <x v="15"/>
    <s v="Suzie O'Michael"/>
    <n v="-96.5"/>
    <x v="11"/>
    <m/>
  </r>
  <r>
    <n v="389"/>
    <x v="180"/>
    <x v="4"/>
    <s v="Complete"/>
    <x v="1"/>
    <x v="3"/>
    <x v="2"/>
    <s v="Ready Letters, White Paper Roll, and Red Paper Roll"/>
    <x v="7"/>
    <x v="16"/>
    <s v="Archelle Thelemaque"/>
    <n v="-38.380000000000003"/>
    <x v="9"/>
    <m/>
  </r>
  <r>
    <n v="390"/>
    <x v="180"/>
    <x v="4"/>
    <s v="Complete"/>
    <x v="1"/>
    <x v="136"/>
    <x v="5"/>
    <s v="Index Cards, Display Board, Ribbon, and Push Pins"/>
    <x v="7"/>
    <x v="12"/>
    <s v="Francis Frimpong Jr. &amp; Mercedes Muñoz"/>
    <n v="-65.95"/>
    <x v="9"/>
    <m/>
  </r>
  <r>
    <n v="391"/>
    <x v="180"/>
    <x v="4"/>
    <s v="Complete"/>
    <x v="1"/>
    <x v="136"/>
    <x v="5"/>
    <s v="Clear Treat Bags, Hersey Kisses, Hot Chocolate, and Assorted Teas"/>
    <x v="3"/>
    <x v="12"/>
    <s v="Francis Frimpong Jr. &amp; Mercedes Muñoz"/>
    <n v="-114.87"/>
    <x v="9"/>
    <m/>
  </r>
  <r>
    <n v="392"/>
    <x v="181"/>
    <x v="4"/>
    <s v="Complete"/>
    <x v="1"/>
    <x v="137"/>
    <x v="4"/>
    <s v="Apple Pie, Pumpkin Pie, Gravy, Lemonade, Ice Tea, and Cornbread"/>
    <x v="3"/>
    <x v="15"/>
    <s v="Suzie O'Michael"/>
    <n v="-322.32"/>
    <x v="110"/>
    <m/>
  </r>
  <r>
    <n v="393"/>
    <x v="182"/>
    <x v="4"/>
    <s v="Complete"/>
    <x v="0"/>
    <x v="138"/>
    <x v="10"/>
    <s v="COM Student Assembly  Transfer Fund for Spring Concert"/>
    <x v="8"/>
    <x v="18"/>
    <m/>
    <n v="3000"/>
    <x v="111"/>
    <m/>
  </r>
  <r>
    <n v="394"/>
    <x v="182"/>
    <x v="4"/>
    <s v="Complete"/>
    <x v="0"/>
    <x v="138"/>
    <x v="10"/>
    <s v="33 Harry Agganis Way Hall Council Transfer Fund for Spring Concert"/>
    <x v="8"/>
    <x v="18"/>
    <m/>
    <n v="2000"/>
    <x v="112"/>
    <m/>
  </r>
  <r>
    <n v="395"/>
    <x v="182"/>
    <x v="4"/>
    <s v="Complete"/>
    <x v="1"/>
    <x v="139"/>
    <x v="4"/>
    <s v="Silver Fringe, Decorations, Teal Streamers, Tablecloth, Stickers Lollipops, Ribbons, Ring Cone Toss, etc."/>
    <x v="7"/>
    <x v="4"/>
    <s v="Lul Mohahum &amp; Nora Stolzman"/>
    <n v="-333.09"/>
    <x v="9"/>
    <m/>
  </r>
  <r>
    <n v="396"/>
    <x v="182"/>
    <x v="4"/>
    <s v="Complete"/>
    <x v="0"/>
    <x v="138"/>
    <x v="10"/>
    <s v="SHA Gov Transfer Fund for SG Concert"/>
    <x v="8"/>
    <x v="18"/>
    <m/>
    <n v="250"/>
    <x v="113"/>
    <m/>
  </r>
  <r>
    <n v="397"/>
    <x v="182"/>
    <x v="4"/>
    <s v="Complete"/>
    <x v="1"/>
    <x v="140"/>
    <x v="18"/>
    <s v="Rental Expense"/>
    <x v="9"/>
    <x v="17"/>
    <s v="Lovie Burleson"/>
    <n v="-1565"/>
    <x v="114"/>
    <m/>
  </r>
  <r>
    <n v="398"/>
    <x v="183"/>
    <x v="4"/>
    <s v="Complete"/>
    <x v="1"/>
    <x v="141"/>
    <x v="5"/>
    <s v="Crystal Aristocrat Double Old Fashion"/>
    <x v="7"/>
    <x v="19"/>
    <s v="Aditya Jain"/>
    <n v="-135.87"/>
    <x v="64"/>
    <s v="This is the gift to our guests"/>
  </r>
  <r>
    <n v="399"/>
    <x v="183"/>
    <x v="4"/>
    <s v="Complete"/>
    <x v="1"/>
    <x v="142"/>
    <x v="7"/>
    <s v="Flyers"/>
    <x v="7"/>
    <x v="2"/>
    <s v="Hector J. Meneses Jr."/>
    <n v="-108.6"/>
    <x v="104"/>
    <m/>
  </r>
  <r>
    <n v="400"/>
    <x v="183"/>
    <x v="4"/>
    <s v="Complete"/>
    <x v="0"/>
    <x v="138"/>
    <x v="10"/>
    <s v="10 Buick Street Hall Council Fund Transfer for Spring Concert"/>
    <x v="8"/>
    <x v="18"/>
    <m/>
    <n v="1000"/>
    <x v="115"/>
    <m/>
  </r>
  <r>
    <n v="401"/>
    <x v="184"/>
    <x v="4"/>
    <s v="Complete"/>
    <x v="1"/>
    <x v="141"/>
    <x v="5"/>
    <s v="Student Catering Guide"/>
    <x v="7"/>
    <x v="19"/>
    <s v="Aditya Jain"/>
    <n v="-77"/>
    <x v="11"/>
    <m/>
  </r>
  <r>
    <n v="402"/>
    <x v="184"/>
    <x v="4"/>
    <s v="Complete"/>
    <x v="1"/>
    <x v="141"/>
    <x v="5"/>
    <s v="Gift for Speakers"/>
    <x v="7"/>
    <x v="19"/>
    <s v="Aditya Jain"/>
    <n v="-70.349999999999994"/>
    <x v="64"/>
    <m/>
  </r>
  <r>
    <n v="403"/>
    <x v="184"/>
    <x v="4"/>
    <s v="Complete"/>
    <x v="0"/>
    <x v="138"/>
    <x v="10"/>
    <s v="CAS Student Government"/>
    <x v="8"/>
    <x v="18"/>
    <m/>
    <n v="2500"/>
    <x v="94"/>
    <m/>
  </r>
  <r>
    <n v="404"/>
    <x v="185"/>
    <x v="4"/>
    <s v="Complete"/>
    <x v="0"/>
    <x v="138"/>
    <x v="10"/>
    <s v="Questrom Student Government"/>
    <x v="8"/>
    <x v="18"/>
    <m/>
    <n v="2000"/>
    <x v="116"/>
    <m/>
  </r>
  <r>
    <n v="405"/>
    <x v="185"/>
    <x v="4"/>
    <s v="Complete"/>
    <x v="0"/>
    <x v="138"/>
    <x v="10"/>
    <s v="CGS Student Government"/>
    <x v="8"/>
    <x v="18"/>
    <m/>
    <n v="1000"/>
    <x v="117"/>
    <m/>
  </r>
  <r>
    <n v="406"/>
    <x v="186"/>
    <x v="4"/>
    <s v="Complete"/>
    <x v="1"/>
    <x v="126"/>
    <x v="4"/>
    <s v="Catering on the Charles"/>
    <x v="3"/>
    <x v="15"/>
    <s v="Suzie O'Michael"/>
    <n v="-82.5"/>
    <x v="11"/>
    <m/>
  </r>
  <r>
    <n v="407"/>
    <x v="187"/>
    <x v="4"/>
    <s v="Complete"/>
    <x v="1"/>
    <x v="143"/>
    <x v="7"/>
    <s v="Swiss Miss"/>
    <x v="3"/>
    <x v="13"/>
    <s v="Adia Turner"/>
    <n v="-8.9499999999999993"/>
    <x v="32"/>
    <m/>
  </r>
  <r>
    <n v="408"/>
    <x v="188"/>
    <x v="4"/>
    <s v="Complete"/>
    <x v="1"/>
    <x v="142"/>
    <x v="4"/>
    <s v="Post-It Notes, Index Cards, and Legal Pads"/>
    <x v="7"/>
    <x v="2"/>
    <s v="Hector J. Meneses Jr."/>
    <n v="-336.92"/>
    <x v="9"/>
    <m/>
  </r>
  <r>
    <n v="409"/>
    <x v="188"/>
    <x v="4"/>
    <s v="Complete"/>
    <x v="1"/>
    <x v="144"/>
    <x v="7"/>
    <s v="Ads"/>
    <x v="9"/>
    <x v="16"/>
    <s v="Archelle Thelemaque"/>
    <n v="-25"/>
    <x v="23"/>
    <m/>
  </r>
  <r>
    <n v="410"/>
    <x v="189"/>
    <x v="4"/>
    <s v="Complete"/>
    <x v="1"/>
    <x v="141"/>
    <x v="4"/>
    <s v=" Banner Stand, Flyers, Postcards"/>
    <x v="7"/>
    <x v="19"/>
    <s v="Aditya Jain"/>
    <n v="-279.60000000000002"/>
    <x v="104"/>
    <m/>
  </r>
  <r>
    <n v="411"/>
    <x v="190"/>
    <x v="4"/>
    <s v="Complete"/>
    <x v="1"/>
    <x v="142"/>
    <x v="4"/>
    <s v="Catering on the Charles"/>
    <x v="3"/>
    <x v="2"/>
    <s v="Hector J. Meneses Jr."/>
    <n v="-661.95"/>
    <x v="11"/>
    <m/>
  </r>
  <r>
    <n v="412"/>
    <x v="190"/>
    <x v="4"/>
    <s v="Complete"/>
    <x v="1"/>
    <x v="142"/>
    <x v="4"/>
    <s v="Catering on the Charles"/>
    <x v="3"/>
    <x v="2"/>
    <s v="Hector J. Meneses Jr."/>
    <n v="-647.04999999999995"/>
    <x v="11"/>
    <m/>
  </r>
  <r>
    <n v="413"/>
    <x v="190"/>
    <x v="4"/>
    <s v="Complete"/>
    <x v="1"/>
    <x v="142"/>
    <x v="4"/>
    <s v="Catering on the Charles"/>
    <x v="3"/>
    <x v="2"/>
    <s v="Hector J. Meneses Jr."/>
    <n v="-717"/>
    <x v="11"/>
    <m/>
  </r>
  <r>
    <n v="414"/>
    <x v="190"/>
    <x v="4"/>
    <s v="Complete"/>
    <x v="1"/>
    <x v="142"/>
    <x v="4"/>
    <s v="Catering on the Charles"/>
    <x v="3"/>
    <x v="2"/>
    <s v="Hector J. Meneses Jr."/>
    <n v="-1375.95"/>
    <x v="11"/>
    <m/>
  </r>
  <r>
    <n v="415"/>
    <x v="190"/>
    <x v="4"/>
    <s v="Complete"/>
    <x v="1"/>
    <x v="142"/>
    <x v="4"/>
    <s v="Catering on the Charles"/>
    <x v="3"/>
    <x v="2"/>
    <s v="Hector J. Meneses Jr."/>
    <n v="-1003.45"/>
    <x v="11"/>
    <m/>
  </r>
  <r>
    <n v="416"/>
    <x v="190"/>
    <x v="4"/>
    <s v="Complete"/>
    <x v="1"/>
    <x v="142"/>
    <x v="4"/>
    <s v="Catering on the Charles"/>
    <x v="3"/>
    <x v="2"/>
    <s v="Hector J. Meneses Jr."/>
    <n v="-717"/>
    <x v="11"/>
    <m/>
  </r>
  <r>
    <n v="417"/>
    <x v="191"/>
    <x v="4"/>
    <s v="Complete"/>
    <x v="1"/>
    <x v="141"/>
    <x v="4"/>
    <s v="Catering on the Charles"/>
    <x v="3"/>
    <x v="19"/>
    <s v="Aditya Jain"/>
    <n v="-64.5"/>
    <x v="11"/>
    <m/>
  </r>
  <r>
    <n v="418"/>
    <x v="192"/>
    <x v="4"/>
    <s v="Complete"/>
    <x v="1"/>
    <x v="145"/>
    <x v="7"/>
    <s v="Posters"/>
    <x v="7"/>
    <x v="16"/>
    <s v="Archelle Thelemaque"/>
    <n v="-149"/>
    <x v="118"/>
    <m/>
  </r>
  <r>
    <n v="419"/>
    <x v="192"/>
    <x v="4"/>
    <s v="Complete"/>
    <x v="1"/>
    <x v="3"/>
    <x v="7"/>
    <s v="Flyers"/>
    <x v="7"/>
    <x v="16"/>
    <s v="Archelle Thelemaque"/>
    <n v="-104.7"/>
    <x v="118"/>
    <m/>
  </r>
  <r>
    <n v="420"/>
    <x v="192"/>
    <x v="4"/>
    <s v="Complete"/>
    <x v="1"/>
    <x v="3"/>
    <x v="7"/>
    <s v="Banner Stand"/>
    <x v="7"/>
    <x v="16"/>
    <s v="Archelle Thelemaque"/>
    <n v="-210.21"/>
    <x v="118"/>
    <m/>
  </r>
  <r>
    <n v="421"/>
    <x v="192"/>
    <x v="4"/>
    <s v="Complete"/>
    <x v="1"/>
    <x v="3"/>
    <x v="7"/>
    <s v="Hanes Tag less T-Shirts"/>
    <x v="7"/>
    <x v="14"/>
    <s v="Jordan Exum"/>
    <n v="-275.23"/>
    <x v="48"/>
    <m/>
  </r>
  <r>
    <n v="422"/>
    <x v="192"/>
    <x v="4"/>
    <s v="Complete"/>
    <x v="1"/>
    <x v="3"/>
    <x v="7"/>
    <s v="Postcards"/>
    <x v="7"/>
    <x v="16"/>
    <s v="Archelle Thelemaque"/>
    <n v="-85"/>
    <x v="118"/>
    <s v="For Tabling Kit"/>
  </r>
  <r>
    <n v="423"/>
    <x v="192"/>
    <x v="4"/>
    <s v="Complete"/>
    <x v="1"/>
    <x v="146"/>
    <x v="4"/>
    <s v="Candy"/>
    <x v="7"/>
    <x v="14"/>
    <s v="Jordan Exum"/>
    <n v="-37.99"/>
    <x v="9"/>
    <m/>
  </r>
  <r>
    <n v="424"/>
    <x v="192"/>
    <x v="4"/>
    <s v="Complete"/>
    <x v="1"/>
    <x v="147"/>
    <x v="7"/>
    <s v="Paper"/>
    <x v="7"/>
    <x v="16"/>
    <s v="Archelle Thelemaque"/>
    <n v="-9.99"/>
    <x v="9"/>
    <s v="Paper for SG Expression Board"/>
  </r>
  <r>
    <n v="425"/>
    <x v="192"/>
    <x v="4"/>
    <s v="Complete"/>
    <x v="1"/>
    <x v="141"/>
    <x v="4"/>
    <s v="Gift Bags and Tissue Paper"/>
    <x v="7"/>
    <x v="19"/>
    <s v="Aditya Jain"/>
    <n v="-19.87"/>
    <x v="9"/>
    <m/>
  </r>
  <r>
    <n v="426"/>
    <x v="192"/>
    <x v="4"/>
    <s v="Complete"/>
    <x v="1"/>
    <x v="3"/>
    <x v="7"/>
    <s v="Terrier Large Flag"/>
    <x v="7"/>
    <x v="16"/>
    <s v="Archelle Thelemaque"/>
    <n v="-29.95"/>
    <x v="9"/>
    <m/>
  </r>
  <r>
    <n v="427"/>
    <x v="193"/>
    <x v="4"/>
    <s v="Complete"/>
    <x v="1"/>
    <x v="126"/>
    <x v="4"/>
    <s v="Catering on the Charles"/>
    <x v="3"/>
    <x v="15"/>
    <s v="Suzie O'Michael"/>
    <n v="-82.5"/>
    <x v="11"/>
    <m/>
  </r>
  <r>
    <n v="428"/>
    <x v="193"/>
    <x v="4"/>
    <s v="Complete"/>
    <x v="1"/>
    <x v="148"/>
    <x v="4"/>
    <s v="Catering on the Charles"/>
    <x v="3"/>
    <x v="15"/>
    <s v="Suzie O'Michael"/>
    <n v="-96.5"/>
    <x v="11"/>
    <m/>
  </r>
  <r>
    <n v="429"/>
    <x v="193"/>
    <x v="4"/>
    <s v="Complete"/>
    <x v="1"/>
    <x v="149"/>
    <x v="4"/>
    <s v="Catering on the Charles"/>
    <x v="3"/>
    <x v="13"/>
    <s v="Adia Turner"/>
    <n v="-44.25"/>
    <x v="11"/>
    <m/>
  </r>
  <r>
    <n v="430"/>
    <x v="193"/>
    <x v="4"/>
    <s v="Complete"/>
    <x v="1"/>
    <x v="126"/>
    <x v="4"/>
    <s v="Catering on the Charles"/>
    <x v="3"/>
    <x v="15"/>
    <s v="Suzie O'Michael"/>
    <n v="-170"/>
    <x v="11"/>
    <m/>
  </r>
  <r>
    <n v="431"/>
    <x v="194"/>
    <x v="4"/>
    <s v="Complete"/>
    <x v="0"/>
    <x v="150"/>
    <x v="0"/>
    <s v="Donation from Hector Meneses Jr."/>
    <x v="0"/>
    <x v="0"/>
    <s v="Hector J. Meneses Jr."/>
    <n v="25"/>
    <x v="0"/>
    <m/>
  </r>
  <r>
    <n v="432"/>
    <x v="195"/>
    <x v="4"/>
    <s v="Complete"/>
    <x v="1"/>
    <x v="151"/>
    <x v="4"/>
    <s v="Catering on the Charles"/>
    <x v="3"/>
    <x v="16"/>
    <s v="Archelle Thelemaque"/>
    <n v="-94"/>
    <x v="11"/>
    <m/>
  </r>
  <r>
    <n v="433"/>
    <x v="196"/>
    <x v="4"/>
    <s v="Complete"/>
    <x v="1"/>
    <x v="152"/>
    <x v="4"/>
    <s v="Deluxe Bingo Set"/>
    <x v="7"/>
    <x v="15"/>
    <s v="Suzie O'Michael"/>
    <n v="-24.99"/>
    <x v="9"/>
    <m/>
  </r>
  <r>
    <n v="434"/>
    <x v="197"/>
    <x v="4"/>
    <s v="Complete"/>
    <x v="1"/>
    <x v="153"/>
    <x v="5"/>
    <s v="Tampons, Pads, and Baskets"/>
    <x v="7"/>
    <x v="2"/>
    <s v="Andrew Chaio"/>
    <n v="-1164.69"/>
    <x v="9"/>
    <m/>
  </r>
  <r>
    <n v="435"/>
    <x v="197"/>
    <x v="4"/>
    <s v="Complete"/>
    <x v="1"/>
    <x v="152"/>
    <x v="4"/>
    <s v="Catering on the Charles"/>
    <x v="3"/>
    <x v="15"/>
    <s v="Suzie O'Michael"/>
    <n v="-82.5"/>
    <x v="11"/>
    <m/>
  </r>
  <r>
    <n v="436"/>
    <x v="198"/>
    <x v="4"/>
    <s v="Complete"/>
    <x v="1"/>
    <x v="126"/>
    <x v="4"/>
    <s v="Catering on the Charles"/>
    <x v="3"/>
    <x v="15"/>
    <s v="Suzie O'Michael"/>
    <n v="-82.5"/>
    <x v="11"/>
    <m/>
  </r>
  <r>
    <n v="437"/>
    <x v="199"/>
    <x v="4"/>
    <s v="Complete"/>
    <x v="1"/>
    <x v="154"/>
    <x v="4"/>
    <s v="Flyers and Posters"/>
    <x v="7"/>
    <x v="2"/>
    <s v="Hector J. Meneses Jr."/>
    <n v="-375"/>
    <x v="104"/>
    <s v="This was a mistake on the VP of Finance part by not receiving a rescript from BUUSA"/>
  </r>
  <r>
    <n v="438"/>
    <x v="199"/>
    <x v="4"/>
    <s v="Complete"/>
    <x v="1"/>
    <x v="153"/>
    <x v="5"/>
    <s v="Tampons, Pads, and Baskets"/>
    <x v="7"/>
    <x v="2"/>
    <s v="Andrew Chaio"/>
    <n v="-47.98"/>
    <x v="9"/>
    <m/>
  </r>
  <r>
    <n v="439"/>
    <x v="200"/>
    <x v="4"/>
    <s v="Complete"/>
    <x v="1"/>
    <x v="152"/>
    <x v="4"/>
    <s v="Catering on the Charles"/>
    <x v="3"/>
    <x v="15"/>
    <s v="Suzie O'Michael"/>
    <n v="-96.05"/>
    <x v="11"/>
    <m/>
  </r>
  <r>
    <n v="440"/>
    <x v="201"/>
    <x v="4"/>
    <s v="Complete"/>
    <x v="1"/>
    <x v="155"/>
    <x v="4"/>
    <s v="Oils, Salt Lamps, Pillowcase, Bath Bombs, Therapy Lamp, Travel Mug, Starbucks Coffee, Tazo Assorted Tea, Bath &amp; Body Works Aromatherapy, Diffuser, and Sleep Enhancing"/>
    <x v="7"/>
    <x v="13"/>
    <s v="Adia Turner"/>
    <n v="-235.11"/>
    <x v="9"/>
    <m/>
  </r>
  <r>
    <n v="441"/>
    <x v="202"/>
    <x v="4"/>
    <s v="Complete"/>
    <x v="1"/>
    <x v="156"/>
    <x v="4"/>
    <s v="Catering on the Charles"/>
    <x v="3"/>
    <x v="15"/>
    <s v="Suzie O'Michael"/>
    <n v="-109"/>
    <x v="11"/>
    <m/>
  </r>
  <r>
    <n v="442"/>
    <x v="202"/>
    <x v="4"/>
    <s v="Complete"/>
    <x v="1"/>
    <x v="3"/>
    <x v="7"/>
    <s v=" Canva"/>
    <x v="9"/>
    <x v="16"/>
    <s v="Archelle Thelemaque"/>
    <n v="-12.95"/>
    <x v="119"/>
    <m/>
  </r>
  <r>
    <n v="443"/>
    <x v="202"/>
    <x v="4"/>
    <s v="Complete"/>
    <x v="1"/>
    <x v="3"/>
    <x v="7"/>
    <s v=" Canva Subscription"/>
    <x v="9"/>
    <x v="16"/>
    <s v="Archelle Thelemaque"/>
    <n v="-12.95"/>
    <x v="119"/>
    <m/>
  </r>
  <r>
    <n v="444"/>
    <x v="203"/>
    <x v="4"/>
    <s v="Complete"/>
    <x v="1"/>
    <x v="3"/>
    <x v="7"/>
    <s v=" Canva"/>
    <x v="9"/>
    <x v="16"/>
    <s v="Archelle Thelemaque"/>
    <n v="-108.68"/>
    <x v="119"/>
    <m/>
  </r>
  <r>
    <n v="445"/>
    <x v="204"/>
    <x v="4"/>
    <s v="Complete"/>
    <x v="1"/>
    <x v="134"/>
    <x v="4"/>
    <s v="Catering on the Charles"/>
    <x v="3"/>
    <x v="15"/>
    <s v="Suzie O'Michael"/>
    <n v="-127.25"/>
    <x v="11"/>
    <m/>
  </r>
  <r>
    <n v="446"/>
    <x v="204"/>
    <x v="4"/>
    <s v="Complete"/>
    <x v="1"/>
    <x v="126"/>
    <x v="4"/>
    <s v="Catering on the Charles"/>
    <x v="3"/>
    <x v="15"/>
    <s v="Suzie O'Michael"/>
    <n v="-96.5"/>
    <x v="11"/>
    <m/>
  </r>
  <r>
    <n v="447"/>
    <x v="205"/>
    <x v="4"/>
    <s v="Complete"/>
    <x v="1"/>
    <x v="157"/>
    <x v="4"/>
    <s v="Campus Activities Board"/>
    <x v="5"/>
    <x v="18"/>
    <m/>
    <n v="-20000"/>
    <x v="120"/>
    <m/>
  </r>
  <r>
    <n v="448"/>
    <x v="205"/>
    <x v="4"/>
    <s v="Complete"/>
    <x v="1"/>
    <x v="158"/>
    <x v="4"/>
    <s v="Catering on the Charles"/>
    <x v="3"/>
    <x v="12"/>
    <s v="Francis Frimpong Jr. &amp; Mercedes Muñoz"/>
    <n v="-79.25"/>
    <x v="11"/>
    <m/>
  </r>
  <r>
    <n v="449"/>
    <x v="205"/>
    <x v="4"/>
    <s v="Complete"/>
    <x v="1"/>
    <x v="158"/>
    <x v="4"/>
    <s v="Set-Up"/>
    <x v="9"/>
    <x v="12"/>
    <s v="Francis Frimpong Jr. &amp; Mercedes Muñoz"/>
    <n v="-296"/>
    <x v="35"/>
    <m/>
  </r>
  <r>
    <n v="450"/>
    <x v="206"/>
    <x v="4"/>
    <s v="Complete"/>
    <x v="1"/>
    <x v="159"/>
    <x v="4"/>
    <s v="Flag Table Cover, International Flag Centerpiece, and International Flag Banner"/>
    <x v="7"/>
    <x v="15"/>
    <s v="Suzie O'Michael"/>
    <n v="-52.06"/>
    <x v="9"/>
    <m/>
  </r>
  <r>
    <n v="451"/>
    <x v="207"/>
    <x v="4"/>
    <s v="Complete"/>
    <x v="0"/>
    <x v="138"/>
    <x v="10"/>
    <s v="Class Gift"/>
    <x v="8"/>
    <x v="18"/>
    <s v="Hector J. Meneses Jr."/>
    <n v="5000"/>
    <x v="0"/>
    <m/>
  </r>
  <r>
    <n v="452"/>
    <x v="207"/>
    <x v="4"/>
    <s v="Complete"/>
    <x v="0"/>
    <x v="138"/>
    <x v="10"/>
    <s v="Questrom Student Government"/>
    <x v="8"/>
    <x v="18"/>
    <m/>
    <n v="2000"/>
    <x v="116"/>
    <m/>
  </r>
  <r>
    <n v="453"/>
    <x v="208"/>
    <x v="4"/>
    <s v="Complete"/>
    <x v="1"/>
    <x v="126"/>
    <x v="4"/>
    <s v="Catering on the Charles"/>
    <x v="3"/>
    <x v="15"/>
    <s v="Suzie O'Michael"/>
    <n v="-82.5"/>
    <x v="11"/>
    <m/>
  </r>
  <r>
    <n v="454"/>
    <x v="208"/>
    <x v="4"/>
    <s v="Complete"/>
    <x v="1"/>
    <x v="160"/>
    <x v="4"/>
    <s v="Catering on the Charles"/>
    <x v="3"/>
    <x v="13"/>
    <s v="Adia Turner"/>
    <n v="-75"/>
    <x v="11"/>
    <m/>
  </r>
  <r>
    <n v="455"/>
    <x v="209"/>
    <x v="4"/>
    <s v="Complete"/>
    <x v="1"/>
    <x v="153"/>
    <x v="5"/>
    <s v="Tampons, Pads, and Baskets"/>
    <x v="7"/>
    <x v="2"/>
    <s v="Andrew Chaio"/>
    <n v="-153.15"/>
    <x v="9"/>
    <m/>
  </r>
  <r>
    <n v="456"/>
    <x v="209"/>
    <x v="4"/>
    <s v="Complete"/>
    <x v="1"/>
    <x v="161"/>
    <x v="5"/>
    <s v="Large Tote Bags, Storage Bins, Postcards, Pens"/>
    <x v="7"/>
    <x v="20"/>
    <s v="Sarah Paco"/>
    <n v="-1027.98"/>
    <x v="9"/>
    <m/>
  </r>
  <r>
    <n v="457"/>
    <x v="209"/>
    <x v="4"/>
    <s v="Complete"/>
    <x v="0"/>
    <x v="138"/>
    <x v="10"/>
    <s v="Class Gift"/>
    <x v="8"/>
    <x v="18"/>
    <s v="Hector J. Meneses Jr."/>
    <n v="750"/>
    <x v="0"/>
    <m/>
  </r>
  <r>
    <n v="458"/>
    <x v="209"/>
    <x v="4"/>
    <s v="Complete"/>
    <x v="0"/>
    <x v="138"/>
    <x v="0"/>
    <m/>
    <x v="0"/>
    <x v="21"/>
    <s v="Hector J. Meneses Jr."/>
    <n v="4250"/>
    <x v="0"/>
    <m/>
  </r>
  <r>
    <n v="459"/>
    <x v="210"/>
    <x v="4"/>
    <s v="Complete"/>
    <x v="1"/>
    <x v="162"/>
    <x v="4"/>
    <s v="Whale Watch Raffle Tickets"/>
    <x v="9"/>
    <x v="11"/>
    <s v="Grace Li"/>
    <n v="-577.5"/>
    <x v="121"/>
    <m/>
  </r>
  <r>
    <n v="460"/>
    <x v="211"/>
    <x v="4"/>
    <s v="Complete"/>
    <x v="1"/>
    <x v="163"/>
    <x v="7"/>
    <s v=" Catering on the Charles"/>
    <x v="3"/>
    <x v="3"/>
    <s v="Vanessa Rodrigues &amp; Ayomide Ojebuoboh"/>
    <n v="-61.32"/>
    <x v="11"/>
    <m/>
  </r>
  <r>
    <n v="461"/>
    <x v="212"/>
    <x v="4"/>
    <s v="Complete"/>
    <x v="1"/>
    <x v="164"/>
    <x v="4"/>
    <s v="Pins and Pens"/>
    <x v="7"/>
    <x v="4"/>
    <s v="Lul Mohahum &amp; Nora Stolzman"/>
    <n v="-260"/>
    <x v="122"/>
    <m/>
  </r>
  <r>
    <n v="462"/>
    <x v="212"/>
    <x v="4"/>
    <s v="Complete"/>
    <x v="1"/>
    <x v="161"/>
    <x v="5"/>
    <s v="Postcards"/>
    <x v="7"/>
    <x v="20"/>
    <s v="Sarah Paco"/>
    <n v="-133.79"/>
    <x v="9"/>
    <m/>
  </r>
  <r>
    <n v="463"/>
    <x v="213"/>
    <x v="4"/>
    <s v="Complete"/>
    <x v="1"/>
    <x v="165"/>
    <x v="6"/>
    <s v=" Recognition Center"/>
    <x v="7"/>
    <x v="3"/>
    <s v="Vanessa Rodrigues &amp; Ayomide Ojebuoboh"/>
    <n v="-24.25"/>
    <x v="1"/>
    <m/>
  </r>
  <r>
    <n v="464"/>
    <x v="213"/>
    <x v="4"/>
    <s v="Complete"/>
    <x v="1"/>
    <x v="166"/>
    <x v="4"/>
    <s v="Gift card"/>
    <x v="7"/>
    <x v="15"/>
    <s v="Suzie O'Michael"/>
    <n v="-507.95"/>
    <x v="9"/>
    <m/>
  </r>
  <r>
    <n v="465"/>
    <x v="214"/>
    <x v="4"/>
    <s v="Complete"/>
    <x v="1"/>
    <x v="3"/>
    <x v="5"/>
    <s v="Pamphlets"/>
    <x v="7"/>
    <x v="12"/>
    <s v="Francis Frimpong Jr. &amp; Mercedes Muñoz"/>
    <n v="-76.5"/>
    <x v="104"/>
    <m/>
  </r>
  <r>
    <n v="466"/>
    <x v="214"/>
    <x v="4"/>
    <s v="Complete"/>
    <x v="1"/>
    <x v="3"/>
    <x v="6"/>
    <s v=" Logitech Wireless Presenter Clicker"/>
    <x v="7"/>
    <x v="10"/>
    <s v="Andrew Chaio"/>
    <n v="-31.55"/>
    <x v="9"/>
    <m/>
  </r>
  <r>
    <n v="467"/>
    <x v="214"/>
    <x v="4"/>
    <s v="Complete"/>
    <x v="1"/>
    <x v="164"/>
    <x v="4"/>
    <s v="Markers"/>
    <x v="7"/>
    <x v="4"/>
    <s v="Lul Mohahum &amp; Nora Stolzman"/>
    <n v="-50.97"/>
    <x v="9"/>
    <m/>
  </r>
  <r>
    <n v="468"/>
    <x v="215"/>
    <x v="4"/>
    <s v="Complete"/>
    <x v="1"/>
    <x v="167"/>
    <x v="4"/>
    <s v=" Catering on the Charles"/>
    <x v="3"/>
    <x v="3"/>
    <s v="Vanessa Rodrigues &amp; Ayomide Ojebuoboh"/>
    <n v="-429"/>
    <x v="11"/>
    <m/>
  </r>
  <r>
    <n v="469"/>
    <x v="215"/>
    <x v="4"/>
    <s v="Complete"/>
    <x v="1"/>
    <x v="168"/>
    <x v="18"/>
    <s v="Wooden Gavel"/>
    <x v="7"/>
    <x v="22"/>
    <s v="Andrea Gomez"/>
    <n v="-64.95"/>
    <x v="9"/>
    <m/>
  </r>
  <r>
    <n v="470"/>
    <x v="216"/>
    <x v="4"/>
    <s v="Complete"/>
    <x v="1"/>
    <x v="169"/>
    <x v="4"/>
    <s v="T-Shirts"/>
    <x v="7"/>
    <x v="15"/>
    <s v="Suzie O'Michael"/>
    <n v="-320"/>
    <x v="9"/>
    <m/>
  </r>
  <r>
    <n v="471"/>
    <x v="216"/>
    <x v="4"/>
    <s v="Complete"/>
    <x v="1"/>
    <x v="3"/>
    <x v="18"/>
    <m/>
    <x v="7"/>
    <x v="3"/>
    <s v="Vanessa Rodrigues &amp; Ayomide Ojebuoboh"/>
    <n v="-277.95"/>
    <x v="9"/>
    <m/>
  </r>
  <r>
    <n v="472"/>
    <x v="216"/>
    <x v="4"/>
    <s v="Complete"/>
    <x v="1"/>
    <x v="3"/>
    <x v="4"/>
    <m/>
    <x v="7"/>
    <x v="12"/>
    <s v="Francis Frimpong Jr. &amp; Mercedes Muñoz"/>
    <n v="-209.41"/>
    <x v="9"/>
    <m/>
  </r>
  <r>
    <n v="473"/>
    <x v="216"/>
    <x v="4"/>
    <s v="Complete"/>
    <x v="1"/>
    <x v="170"/>
    <x v="4"/>
    <s v="Mugs"/>
    <x v="7"/>
    <x v="11"/>
    <s v="Grace Li"/>
    <n v="-323.39999999999998"/>
    <x v="123"/>
    <m/>
  </r>
  <r>
    <n v="474"/>
    <x v="217"/>
    <x v="4"/>
    <s v="Complete"/>
    <x v="1"/>
    <x v="3"/>
    <x v="7"/>
    <m/>
    <x v="7"/>
    <x v="3"/>
    <s v="Vanessa Rodrigues &amp; Ayomide Ojebuoboh"/>
    <n v="-90.99"/>
    <x v="124"/>
    <s v="Neha Iyer"/>
  </r>
  <r>
    <n v="475"/>
    <x v="217"/>
    <x v="4"/>
    <s v="Complete"/>
    <x v="1"/>
    <x v="8"/>
    <x v="6"/>
    <m/>
    <x v="5"/>
    <x v="3"/>
    <s v="Vanessa Rodrigues &amp; Ayomide Ojebuoboh"/>
    <n v="-377.85"/>
    <x v="0"/>
    <m/>
  </r>
  <r>
    <n v="476"/>
    <x v="217"/>
    <x v="4"/>
    <s v="Complete"/>
    <x v="1"/>
    <x v="171"/>
    <x v="5"/>
    <s v="FT to National Society of Black Engineers for Grant"/>
    <x v="5"/>
    <x v="19"/>
    <s v="Aditya Jain"/>
    <n v="-1000"/>
    <x v="125"/>
    <m/>
  </r>
  <r>
    <n v="477"/>
    <x v="217"/>
    <x v="4"/>
    <s v="Complete"/>
    <x v="1"/>
    <x v="3"/>
    <x v="18"/>
    <s v="Speakers"/>
    <x v="7"/>
    <x v="3"/>
    <s v="Vanessa Rodrigues &amp; Ayomide Ojebuoboh"/>
    <n v="-99.9"/>
    <x v="9"/>
    <m/>
  </r>
  <r>
    <n v="478"/>
    <x v="218"/>
    <x v="4"/>
    <s v="Complete"/>
    <x v="1"/>
    <x v="172"/>
    <x v="4"/>
    <m/>
    <x v="3"/>
    <x v="11"/>
    <s v="Grace Li"/>
    <n v="-223.5"/>
    <x v="11"/>
    <m/>
  </r>
  <r>
    <n v="479"/>
    <x v="218"/>
    <x v="4"/>
    <s v="Complete"/>
    <x v="1"/>
    <x v="161"/>
    <x v="5"/>
    <s v="Flyer"/>
    <x v="7"/>
    <x v="20"/>
    <s v="Sarah Paco"/>
    <n v="-74"/>
    <x v="104"/>
    <m/>
  </r>
  <r>
    <n v="480"/>
    <x v="218"/>
    <x v="4"/>
    <s v="Complete"/>
    <x v="0"/>
    <x v="173"/>
    <x v="10"/>
    <m/>
    <x v="8"/>
    <x v="3"/>
    <s v="Vanessa Rodrigues &amp; Ayomide Ojebuoboh"/>
    <n v="377.85"/>
    <x v="0"/>
    <m/>
  </r>
  <r>
    <n v="481"/>
    <x v="219"/>
    <x v="4"/>
    <s v="Complete"/>
    <x v="1"/>
    <x v="3"/>
    <x v="5"/>
    <s v="Academic Grant Competition Fake Check"/>
    <x v="7"/>
    <x v="19"/>
    <s v="Aditya Jain"/>
    <n v="-21.99"/>
    <x v="9"/>
    <m/>
  </r>
  <r>
    <n v="482"/>
    <x v="219"/>
    <x v="4"/>
    <s v="Complete"/>
    <x v="1"/>
    <x v="3"/>
    <x v="5"/>
    <s v="Swipes for Boston T-Shirts and Stickers Details"/>
    <x v="7"/>
    <x v="20"/>
    <s v="Sarah Paco"/>
    <n v="-689.12"/>
    <x v="48"/>
    <m/>
  </r>
  <r>
    <n v="483"/>
    <x v="219"/>
    <x v="4"/>
    <s v="Complete"/>
    <x v="1"/>
    <x v="126"/>
    <x v="4"/>
    <s v="Catering on the Charles"/>
    <x v="3"/>
    <x v="15"/>
    <s v="Suzie O'Michael"/>
    <n v="-82.5"/>
    <x v="11"/>
    <m/>
  </r>
  <r>
    <n v="484"/>
    <x v="219"/>
    <x v="4"/>
    <s v="Complete"/>
    <x v="1"/>
    <x v="126"/>
    <x v="4"/>
    <s v="4/10/19; Catering on the Charles"/>
    <x v="3"/>
    <x v="15"/>
    <s v="Suzie O'Michael"/>
    <n v="-82.5"/>
    <x v="11"/>
    <m/>
  </r>
  <r>
    <n v="485"/>
    <x v="219"/>
    <x v="4"/>
    <s v="Complete"/>
    <x v="1"/>
    <x v="174"/>
    <x v="4"/>
    <s v="Catering on the Charles"/>
    <x v="3"/>
    <x v="16"/>
    <s v="Archelle Thelemaque"/>
    <n v="-144"/>
    <x v="11"/>
    <m/>
  </r>
  <r>
    <n v="486"/>
    <x v="220"/>
    <x v="4"/>
    <s v="Complete"/>
    <x v="1"/>
    <x v="175"/>
    <x v="7"/>
    <m/>
    <x v="7"/>
    <x v="3"/>
    <s v="Vanessa Rodrigues &amp; Ayomide Ojebuoboh"/>
    <n v="-247.19"/>
    <x v="9"/>
    <m/>
  </r>
  <r>
    <n v="487"/>
    <x v="221"/>
    <x v="4"/>
    <s v="Complete"/>
    <x v="1"/>
    <x v="176"/>
    <x v="4"/>
    <m/>
    <x v="3"/>
    <x v="11"/>
    <s v="Grace Li"/>
    <n v="-36.979999999999997"/>
    <x v="9"/>
    <m/>
  </r>
  <r>
    <n v="488"/>
    <x v="222"/>
    <x v="4"/>
    <s v="Complete"/>
    <x v="1"/>
    <x v="177"/>
    <x v="7"/>
    <s v="Flyers"/>
    <x v="7"/>
    <x v="16"/>
    <s v="Archelle Thelemaque"/>
    <n v="-114"/>
    <x v="104"/>
    <m/>
  </r>
  <r>
    <n v="489"/>
    <x v="222"/>
    <x v="4"/>
    <s v="Complete"/>
    <x v="1"/>
    <x v="178"/>
    <x v="4"/>
    <m/>
    <x v="7"/>
    <x v="12"/>
    <s v="Francis Frimpong Jr. &amp; Mercedes Muñoz"/>
    <n v="-203.58"/>
    <x v="9"/>
    <m/>
  </r>
  <r>
    <n v="490"/>
    <x v="222"/>
    <x v="4"/>
    <s v="Complete"/>
    <x v="1"/>
    <x v="179"/>
    <x v="4"/>
    <m/>
    <x v="7"/>
    <x v="4"/>
    <s v="Lul Mohahum &amp; Nora Stolzman"/>
    <n v="-1064.68"/>
    <x v="126"/>
    <m/>
  </r>
  <r>
    <n v="491"/>
    <x v="222"/>
    <x v="4"/>
    <s v="Complete"/>
    <x v="1"/>
    <x v="180"/>
    <x v="18"/>
    <s v="FMP"/>
    <x v="9"/>
    <x v="17"/>
    <s v="Lovie Burleson"/>
    <n v="-370"/>
    <x v="35"/>
    <m/>
  </r>
  <r>
    <n v="492"/>
    <x v="223"/>
    <x v="4"/>
    <s v="Complete"/>
    <x v="1"/>
    <x v="3"/>
    <x v="7"/>
    <m/>
    <x v="7"/>
    <x v="3"/>
    <s v="Vanessa Rodrigues &amp; Ayomide Ojebuoboh"/>
    <n v="-199.86"/>
    <x v="9"/>
    <s v="Augustine Jimenez-Ramirez"/>
  </r>
  <r>
    <n v="493"/>
    <x v="224"/>
    <x v="4"/>
    <s v="Complete"/>
    <x v="1"/>
    <x v="181"/>
    <x v="4"/>
    <m/>
    <x v="3"/>
    <x v="19"/>
    <s v="Aditya Jain"/>
    <n v="-394.85"/>
    <x v="127"/>
    <s v="The Execuative Board Took Over the Last AMA Event, so this would go under the execuative board cost center. However, to ensure that costs are allocated to its appropriate department I, Hector Jr. Meneses Jr. allocated the expense to the Academic Affairs Department"/>
  </r>
  <r>
    <n v="494"/>
    <x v="225"/>
    <x v="4"/>
    <s v="Complete"/>
    <x v="1"/>
    <x v="164"/>
    <x v="4"/>
    <m/>
    <x v="3"/>
    <x v="4"/>
    <s v="Lul Mohahum &amp; Nora Stolzman"/>
    <n v="-84.55"/>
    <x v="32"/>
    <m/>
  </r>
  <r>
    <n v="495"/>
    <x v="226"/>
    <x v="4"/>
    <s v="Complete"/>
    <x v="1"/>
    <x v="182"/>
    <x v="4"/>
    <s v="Campus Activities Board"/>
    <x v="5"/>
    <x v="18"/>
    <m/>
    <n v="-5750"/>
    <x v="120"/>
    <m/>
  </r>
  <r>
    <n v="496"/>
    <x v="227"/>
    <x v="4"/>
    <s v="Complete"/>
    <x v="1"/>
    <x v="183"/>
    <x v="18"/>
    <m/>
    <x v="7"/>
    <x v="17"/>
    <s v="Lovie Burleson"/>
    <n v="-19.98"/>
    <x v="9"/>
    <m/>
  </r>
  <r>
    <n v="497"/>
    <x v="227"/>
    <x v="4"/>
    <s v="Complete"/>
    <x v="1"/>
    <x v="184"/>
    <x v="18"/>
    <m/>
    <x v="7"/>
    <x v="17"/>
    <s v="Lovie Burleson"/>
    <n v="-79.8"/>
    <x v="9"/>
    <m/>
  </r>
  <r>
    <n v="498"/>
    <x v="227"/>
    <x v="4"/>
    <s v="Complete"/>
    <x v="1"/>
    <x v="153"/>
    <x v="5"/>
    <m/>
    <x v="7"/>
    <x v="2"/>
    <s v="Hector J. Meneses Jr."/>
    <n v="-99.99"/>
    <x v="9"/>
    <m/>
  </r>
  <r>
    <n v="499"/>
    <x v="227"/>
    <x v="4"/>
    <s v="Complete"/>
    <x v="1"/>
    <x v="153"/>
    <x v="5"/>
    <m/>
    <x v="7"/>
    <x v="2"/>
    <s v="Hector J. Meneses Jr."/>
    <n v="-994.8"/>
    <x v="9"/>
    <m/>
  </r>
  <r>
    <n v="500"/>
    <x v="227"/>
    <x v="4"/>
    <s v="Complete"/>
    <x v="1"/>
    <x v="153"/>
    <x v="5"/>
    <m/>
    <x v="7"/>
    <x v="2"/>
    <s v="Hector J. Meneses Jr."/>
    <n v="-998.2"/>
    <x v="9"/>
    <m/>
  </r>
  <r>
    <n v="501"/>
    <x v="227"/>
    <x v="4"/>
    <s v="Complete"/>
    <x v="1"/>
    <x v="185"/>
    <x v="18"/>
    <m/>
    <x v="3"/>
    <x v="17"/>
    <s v="Lovie Burleson"/>
    <n v="-1650"/>
    <x v="128"/>
    <m/>
  </r>
  <r>
    <n v="502"/>
    <x v="227"/>
    <x v="4"/>
    <s v="Complete"/>
    <x v="1"/>
    <x v="186"/>
    <x v="5"/>
    <m/>
    <x v="3"/>
    <x v="2"/>
    <s v="Hector J. Meneses Jr."/>
    <n v="-4859.6000000000004"/>
    <x v="129"/>
    <m/>
  </r>
  <r>
    <n v="503"/>
    <x v="228"/>
    <x v="4"/>
    <s v="Complete"/>
    <x v="1"/>
    <x v="187"/>
    <x v="18"/>
    <m/>
    <x v="7"/>
    <x v="17"/>
    <s v="Lovie Burleson"/>
    <n v="-198.91"/>
    <x v="9"/>
    <m/>
  </r>
  <r>
    <n v="504"/>
    <x v="228"/>
    <x v="4"/>
    <s v="Complete"/>
    <x v="1"/>
    <x v="188"/>
    <x v="18"/>
    <m/>
    <x v="7"/>
    <x v="17"/>
    <s v="Lovie Burleson"/>
    <n v="-2396.6799999999998"/>
    <x v="11"/>
    <m/>
  </r>
  <r>
    <n v="505"/>
    <x v="228"/>
    <x v="4"/>
    <s v="Complete"/>
    <x v="1"/>
    <x v="3"/>
    <x v="6"/>
    <s v="Senate Meeting Supplies &amp; Educational Materials"/>
    <x v="7"/>
    <x v="10"/>
    <s v="Andrew Chaio"/>
    <n v="-629.89"/>
    <x v="9"/>
    <m/>
  </r>
  <r>
    <n v="506"/>
    <x v="228"/>
    <x v="4"/>
    <s v="Complete"/>
    <x v="1"/>
    <x v="180"/>
    <x v="18"/>
    <m/>
    <x v="7"/>
    <x v="17"/>
    <s v="Lovie Burleson"/>
    <n v="-1640.6"/>
    <x v="87"/>
    <m/>
  </r>
  <r>
    <n v="507"/>
    <x v="228"/>
    <x v="4"/>
    <s v="Complete"/>
    <x v="1"/>
    <x v="189"/>
    <x v="18"/>
    <m/>
    <x v="7"/>
    <x v="17"/>
    <s v="Lovie Burleson"/>
    <n v="-53.88"/>
    <x v="9"/>
    <m/>
  </r>
  <r>
    <n v="508"/>
    <x v="228"/>
    <x v="4"/>
    <s v="Complete"/>
    <x v="1"/>
    <x v="190"/>
    <x v="18"/>
    <m/>
    <x v="3"/>
    <x v="17"/>
    <s v="Lovie Burleson"/>
    <n v="-1660.85"/>
    <x v="130"/>
    <m/>
  </r>
  <r>
    <n v="509"/>
    <x v="229"/>
    <x v="4"/>
    <s v="Complete"/>
    <x v="1"/>
    <x v="8"/>
    <x v="15"/>
    <m/>
    <x v="5"/>
    <x v="3"/>
    <s v="Vanessa Rodrigues &amp; Ayomide Ojebuoboh"/>
    <n v="-569.54"/>
    <x v="0"/>
    <m/>
  </r>
  <r>
    <n v="510"/>
    <x v="229"/>
    <x v="4"/>
    <s v="Complete"/>
    <x v="1"/>
    <x v="126"/>
    <x v="4"/>
    <s v="4/10/19 Canes Order (Catering on the Charles)"/>
    <x v="3"/>
    <x v="15"/>
    <s v="Suzie O'Michael"/>
    <n v="-357"/>
    <x v="11"/>
    <m/>
  </r>
  <r>
    <n v="511"/>
    <x v="229"/>
    <x v="4"/>
    <s v="Complete"/>
    <x v="1"/>
    <x v="191"/>
    <x v="4"/>
    <m/>
    <x v="3"/>
    <x v="2"/>
    <s v="Hector J. Meneses Jr."/>
    <n v="-470.75"/>
    <x v="11"/>
    <m/>
  </r>
  <r>
    <n v="512"/>
    <x v="229"/>
    <x v="4"/>
    <s v="Complete"/>
    <x v="1"/>
    <x v="192"/>
    <x v="4"/>
    <m/>
    <x v="3"/>
    <x v="15"/>
    <s v="Suzie O'Michael"/>
    <n v="-911.26"/>
    <x v="11"/>
    <m/>
  </r>
  <r>
    <n v="513"/>
    <x v="229"/>
    <x v="4"/>
    <s v="Complete"/>
    <x v="1"/>
    <x v="193"/>
    <x v="4"/>
    <m/>
    <x v="3"/>
    <x v="15"/>
    <s v="Suzie O'Michael"/>
    <n v="-131.25"/>
    <x v="11"/>
    <m/>
  </r>
  <r>
    <n v="514"/>
    <x v="230"/>
    <x v="4"/>
    <s v="Complete"/>
    <x v="0"/>
    <x v="8"/>
    <x v="15"/>
    <m/>
    <x v="5"/>
    <x v="3"/>
    <s v="Vanessa Rodrigues &amp; Ayomide Ojebuoboh"/>
    <n v="569.54"/>
    <x v="0"/>
    <m/>
  </r>
  <r>
    <n v="515"/>
    <x v="231"/>
    <x v="4"/>
    <s v="Complete"/>
    <x v="1"/>
    <x v="194"/>
    <x v="4"/>
    <s v="Catering on the Charles"/>
    <x v="3"/>
    <x v="2"/>
    <s v="Hector J. Meneses Jr."/>
    <n v="-6500"/>
    <x v="11"/>
    <m/>
  </r>
  <r>
    <n v="516"/>
    <x v="232"/>
    <x v="4"/>
    <s v="Complete"/>
    <x v="1"/>
    <x v="180"/>
    <x v="4"/>
    <s v="Photographer"/>
    <x v="9"/>
    <x v="17"/>
    <s v="Lovie Burleson"/>
    <n v="-100"/>
    <x v="131"/>
    <m/>
  </r>
  <r>
    <n v="517"/>
    <x v="233"/>
    <x v="4"/>
    <s v="Complete"/>
    <x v="1"/>
    <x v="120"/>
    <x v="18"/>
    <s v="Tables for StuGov office"/>
    <x v="7"/>
    <x v="2"/>
    <s v="Hector J. Meneses Jr."/>
    <n v="-795.36"/>
    <x v="131"/>
    <m/>
  </r>
  <r>
    <n v="518"/>
    <x v="233"/>
    <x v="4"/>
    <s v="Complete"/>
    <x v="1"/>
    <x v="120"/>
    <x v="18"/>
    <s v="Walpapers, storage cabinet, HDMI adapter and game controller"/>
    <x v="7"/>
    <x v="2"/>
    <s v="Hector J. Meneses Jr."/>
    <n v="-419.84"/>
    <x v="131"/>
    <m/>
  </r>
  <r>
    <n v="519"/>
    <x v="234"/>
    <x v="4"/>
    <s v="Complete"/>
    <x v="0"/>
    <x v="195"/>
    <x v="0"/>
    <s v="Donation from Hector Meneses Jr."/>
    <x v="0"/>
    <x v="0"/>
    <s v="Hector J. Meneses Jr."/>
    <n v="10"/>
    <x v="131"/>
    <m/>
  </r>
  <r>
    <n v="520"/>
    <x v="234"/>
    <x v="4"/>
    <s v="Complete"/>
    <x v="1"/>
    <x v="196"/>
    <x v="4"/>
    <s v="Food containers"/>
    <x v="7"/>
    <x v="17"/>
    <s v="Lovie Burleson"/>
    <n v="-72.92"/>
    <x v="131"/>
    <m/>
  </r>
  <r>
    <n v="521"/>
    <x v="235"/>
    <x v="4"/>
    <s v="Complete"/>
    <x v="1"/>
    <x v="197"/>
    <x v="4"/>
    <m/>
    <x v="3"/>
    <x v="19"/>
    <m/>
    <n v="-27.5"/>
    <x v="11"/>
    <m/>
  </r>
  <r>
    <n v="522"/>
    <x v="235"/>
    <x v="4"/>
    <s v="Complete"/>
    <x v="1"/>
    <x v="198"/>
    <x v="4"/>
    <m/>
    <x v="3"/>
    <x v="13"/>
    <m/>
    <n v="-147.75"/>
    <x v="11"/>
    <m/>
  </r>
  <r>
    <n v="523"/>
    <x v="235"/>
    <x v="4"/>
    <s v="Complete"/>
    <x v="1"/>
    <x v="199"/>
    <x v="4"/>
    <m/>
    <x v="3"/>
    <x v="13"/>
    <m/>
    <n v="-114.75"/>
    <x v="11"/>
    <m/>
  </r>
  <r>
    <n v="524"/>
    <x v="235"/>
    <x v="4"/>
    <s v="Complete"/>
    <x v="1"/>
    <x v="126"/>
    <x v="4"/>
    <m/>
    <x v="3"/>
    <x v="15"/>
    <m/>
    <n v="-35.25"/>
    <x v="11"/>
    <m/>
  </r>
  <r>
    <n v="525"/>
    <x v="235"/>
    <x v="4"/>
    <s v="Complete"/>
    <x v="1"/>
    <x v="200"/>
    <x v="4"/>
    <m/>
    <x v="3"/>
    <x v="11"/>
    <m/>
    <n v="-36.5"/>
    <x v="11"/>
    <m/>
  </r>
  <r>
    <n v="526"/>
    <x v="235"/>
    <x v="5"/>
    <s v="Complete"/>
    <x v="1"/>
    <x v="201"/>
    <x v="4"/>
    <m/>
    <x v="7"/>
    <x v="14"/>
    <m/>
    <n v="-5798.8"/>
    <x v="48"/>
    <s v="TNO expenses were bulk ordered, but cover 6 TNO events"/>
  </r>
  <r>
    <n v="527"/>
    <x v="236"/>
    <x v="5"/>
    <s v="Complete"/>
    <x v="1"/>
    <x v="3"/>
    <x v="6"/>
    <s v="Nametags for USG Executive Branch"/>
    <x v="7"/>
    <x v="17"/>
    <m/>
    <n v="-142"/>
    <x v="1"/>
    <m/>
  </r>
  <r>
    <n v="528"/>
    <x v="236"/>
    <x v="5"/>
    <s v="Complete"/>
    <x v="0"/>
    <x v="202"/>
    <x v="19"/>
    <s v="Donation from Devin Harvey"/>
    <x v="12"/>
    <x v="0"/>
    <m/>
    <n v="10"/>
    <x v="0"/>
    <m/>
  </r>
  <r>
    <n v="529"/>
    <x v="236"/>
    <x v="5"/>
    <s v="Complete"/>
    <x v="1"/>
    <x v="203"/>
    <x v="4"/>
    <s v="Postcards"/>
    <x v="7"/>
    <x v="14"/>
    <m/>
    <n v="-87"/>
    <x v="104"/>
    <m/>
  </r>
  <r>
    <n v="530"/>
    <x v="236"/>
    <x v="5"/>
    <s v="Complete"/>
    <x v="1"/>
    <x v="203"/>
    <x v="4"/>
    <s v="Popcorn and cotton candy"/>
    <x v="3"/>
    <x v="14"/>
    <m/>
    <n v="-148.96"/>
    <x v="132"/>
    <m/>
  </r>
  <r>
    <n v="531"/>
    <x v="237"/>
    <x v="5"/>
    <s v="Complete"/>
    <x v="1"/>
    <x v="203"/>
    <x v="4"/>
    <s v="Popcorn and cotton candy"/>
    <x v="3"/>
    <x v="14"/>
    <m/>
    <n v="-117.39"/>
    <x v="132"/>
    <m/>
  </r>
  <r>
    <n v="532"/>
    <x v="238"/>
    <x v="5"/>
    <s v="Complete"/>
    <x v="0"/>
    <x v="204"/>
    <x v="5"/>
    <m/>
    <x v="7"/>
    <x v="2"/>
    <m/>
    <n v="93.67"/>
    <x v="9"/>
    <s v="Allocated to executive board given the timing of the expense"/>
  </r>
  <r>
    <n v="533"/>
    <x v="239"/>
    <x v="5"/>
    <s v="Complete"/>
    <x v="1"/>
    <x v="203"/>
    <x v="4"/>
    <s v="Popcorn and cotton candy"/>
    <x v="3"/>
    <x v="14"/>
    <m/>
    <n v="-117.4"/>
    <x v="132"/>
    <m/>
  </r>
  <r>
    <n v="534"/>
    <x v="240"/>
    <x v="5"/>
    <s v="Complete"/>
    <x v="1"/>
    <x v="118"/>
    <x v="4"/>
    <s v="Gift Cards to be given away at SPLASH. 20x $10 Starbucks gift cards, 20x $10 Amazon gift gards"/>
    <x v="7"/>
    <x v="14"/>
    <m/>
    <n v="-407.95"/>
    <x v="133"/>
    <m/>
  </r>
  <r>
    <n v="535"/>
    <x v="241"/>
    <x v="5"/>
    <s v="Complete"/>
    <x v="1"/>
    <x v="3"/>
    <x v="18"/>
    <s v="2x Name tag stickers, 1x Jenga, 1x Playing cards, 3x wii controlers, 1x 4 sharpies"/>
    <x v="7"/>
    <x v="17"/>
    <m/>
    <n v="-79.459999999999994"/>
    <x v="9"/>
    <m/>
  </r>
  <r>
    <n v="536"/>
    <x v="242"/>
    <x v="5"/>
    <s v="Complete"/>
    <x v="1"/>
    <x v="205"/>
    <x v="5"/>
    <s v="Logan's mailing expenses"/>
    <x v="9"/>
    <x v="20"/>
    <m/>
    <n v="-10.5"/>
    <x v="134"/>
    <m/>
  </r>
  <r>
    <n v="537"/>
    <x v="243"/>
    <x v="5"/>
    <s v="Complete"/>
    <x v="1"/>
    <x v="206"/>
    <x v="4"/>
    <s v="Required IT support, late fee"/>
    <x v="9"/>
    <x v="14"/>
    <m/>
    <n v="-175"/>
    <x v="135"/>
    <m/>
  </r>
  <r>
    <n v="538"/>
    <x v="244"/>
    <x v="5"/>
    <s v="Payable"/>
    <x v="1"/>
    <x v="207"/>
    <x v="18"/>
    <s v="1x Wrap platter, 1x Penne pasta, 1x Chicken broccoli, 2x Ceasar Salad, 3x Dozen cookies, 10x 2L Bottles, 4x Gallon iced water"/>
    <x v="3"/>
    <x v="17"/>
    <m/>
    <n v="-394.51"/>
    <x v="11"/>
    <m/>
  </r>
  <r>
    <n v="539"/>
    <x v="245"/>
    <x v="5"/>
    <s v="Complete"/>
    <x v="1"/>
    <x v="3"/>
    <x v="18"/>
    <s v="1x Sympathy card assortment, 2x chocolate gifts, 2x tea bag assortment"/>
    <x v="7"/>
    <x v="17"/>
    <m/>
    <n v="-64.900000000000006"/>
    <x v="9"/>
    <m/>
  </r>
  <r>
    <n v="540"/>
    <x v="246"/>
    <x v="5"/>
    <s v="Complete"/>
    <x v="0"/>
    <x v="208"/>
    <x v="0"/>
    <m/>
    <x v="8"/>
    <x v="0"/>
    <m/>
    <n v="15118.55"/>
    <x v="131"/>
    <m/>
  </r>
  <r>
    <n v="541"/>
    <x v="246"/>
    <x v="5"/>
    <s v="Complete"/>
    <x v="0"/>
    <x v="209"/>
    <x v="0"/>
    <m/>
    <x v="8"/>
    <x v="0"/>
    <m/>
    <n v="35796.379999999997"/>
    <x v="131"/>
    <m/>
  </r>
  <r>
    <n v="542"/>
    <x v="247"/>
    <x v="5"/>
    <s v="Pending"/>
    <x v="1"/>
    <x v="210"/>
    <x v="4"/>
    <s v="349x Flyers"/>
    <x v="7"/>
    <x v="16"/>
    <m/>
    <n v="-104.7"/>
    <x v="104"/>
    <m/>
  </r>
  <r>
    <n v="543"/>
    <x v="248"/>
    <x v="5"/>
    <s v="Complete"/>
    <x v="1"/>
    <x v="3"/>
    <x v="7"/>
    <s v="Website Business Subscription"/>
    <x v="9"/>
    <x v="16"/>
    <m/>
    <n v="-216"/>
    <x v="30"/>
    <m/>
  </r>
  <r>
    <n v="544"/>
    <x v="249"/>
    <x v="5"/>
    <s v="Temporary"/>
    <x v="1"/>
    <x v="211"/>
    <x v="20"/>
    <m/>
    <x v="5"/>
    <x v="2"/>
    <m/>
    <n v="-87"/>
    <x v="136"/>
    <s v="Temporary"/>
  </r>
  <r>
    <n v="545"/>
    <x v="249"/>
    <x v="5"/>
    <s v="Temporary"/>
    <x v="1"/>
    <x v="211"/>
    <x v="20"/>
    <m/>
    <x v="5"/>
    <x v="2"/>
    <m/>
    <n v="-30.01"/>
    <x v="137"/>
    <s v="Temporary"/>
  </r>
  <r>
    <n v="546"/>
    <x v="249"/>
    <x v="5"/>
    <s v="Temporary"/>
    <x v="1"/>
    <x v="211"/>
    <x v="20"/>
    <m/>
    <x v="5"/>
    <x v="2"/>
    <m/>
    <n v="-127.47"/>
    <x v="138"/>
    <s v="Temporary"/>
  </r>
  <r>
    <n v="547"/>
    <x v="250"/>
    <x v="5"/>
    <s v="Payable"/>
    <x v="1"/>
    <x v="135"/>
    <x v="4"/>
    <s v="1x Tortilla chips &amp; salsa, 2x Dozen cookies, 2x 1L Soda"/>
    <x v="3"/>
    <x v="15"/>
    <m/>
    <n v="-22"/>
    <x v="11"/>
    <m/>
  </r>
  <r>
    <n v="548"/>
    <x v="251"/>
    <x v="5"/>
    <s v="Complete"/>
    <x v="1"/>
    <x v="212"/>
    <x v="5"/>
    <s v="10x Drinking water quality test kits"/>
    <x v="7"/>
    <x v="2"/>
    <m/>
    <n v="-269.5"/>
    <x v="9"/>
    <m/>
  </r>
  <r>
    <n v="549"/>
    <x v="252"/>
    <x v="5"/>
    <s v="Complete"/>
    <x v="1"/>
    <x v="3"/>
    <x v="6"/>
    <s v="6.25 lbs Assorted candy box"/>
    <x v="7"/>
    <x v="2"/>
    <m/>
    <n v="-35.99"/>
    <x v="9"/>
    <m/>
  </r>
  <r>
    <n v="550"/>
    <x v="253"/>
    <x v="5"/>
    <s v="Payable"/>
    <x v="1"/>
    <x v="126"/>
    <x v="4"/>
    <s v="1x Tortilla chips &amp; salsa, 1x 2L Bottle lemonade, 1x 1L Soda"/>
    <x v="3"/>
    <x v="15"/>
    <m/>
    <n v="-11.75"/>
    <x v="11"/>
    <m/>
  </r>
  <r>
    <n v="551"/>
    <x v="254"/>
    <x v="5"/>
    <m/>
    <x v="1"/>
    <x v="3"/>
    <x v="7"/>
    <s v="busgov.org 2 year domain renewal"/>
    <x v="7"/>
    <x v="16"/>
    <m/>
    <n v="-42.34"/>
    <x v="139"/>
    <m/>
  </r>
  <r>
    <n v="552"/>
    <x v="255"/>
    <x v="5"/>
    <s v="Payable"/>
    <x v="1"/>
    <x v="126"/>
    <x v="4"/>
    <s v="1x Dozen cookies, 1x Box of coffee"/>
    <x v="3"/>
    <x v="15"/>
    <m/>
    <n v="-18.75"/>
    <x v="11"/>
    <m/>
  </r>
  <r>
    <n v="553"/>
    <x v="255"/>
    <x v="5"/>
    <s v="Pending"/>
    <x v="1"/>
    <x v="213"/>
    <x v="3"/>
    <s v="1000x 2&quot;x2&quot; Paper"/>
    <x v="7"/>
    <x v="15"/>
    <m/>
    <n v="-35.950000000000003"/>
    <x v="140"/>
    <m/>
  </r>
  <r>
    <n v="554"/>
    <x v="255"/>
    <x v="5"/>
    <s v="Pending"/>
    <x v="1"/>
    <x v="213"/>
    <x v="3"/>
    <s v="1000x Stickers"/>
    <x v="7"/>
    <x v="15"/>
    <m/>
    <n v="-54.12"/>
    <x v="131"/>
    <m/>
  </r>
  <r>
    <n v="555"/>
    <x v="256"/>
    <x v="5"/>
    <s v="Payable"/>
    <x v="1"/>
    <x v="126"/>
    <x v="4"/>
    <s v="1x Dozen cookies, 1x Dozen brownie square"/>
    <x v="3"/>
    <x v="15"/>
    <m/>
    <n v="-14.75"/>
    <x v="11"/>
    <m/>
  </r>
  <r>
    <n v="556"/>
    <x v="257"/>
    <x v="5"/>
    <s v="Complete"/>
    <x v="1"/>
    <x v="3"/>
    <x v="7"/>
    <s v="Email core campaign subscription"/>
    <x v="9"/>
    <x v="16"/>
    <m/>
    <n v="-127.5"/>
    <x v="30"/>
    <m/>
  </r>
  <r>
    <n v="557"/>
    <x v="258"/>
    <x v="5"/>
    <s v="Payable"/>
    <x v="1"/>
    <x v="126"/>
    <x v="4"/>
    <s v="1x Dozen cookies, 1x Dozen brownie squares, 1x Box of coffee"/>
    <x v="3"/>
    <x v="15"/>
    <m/>
    <n v="-28.25"/>
    <x v="11"/>
    <m/>
  </r>
  <r>
    <n v="558"/>
    <x v="259"/>
    <x v="5"/>
    <s v="Pending"/>
    <x v="1"/>
    <x v="214"/>
    <x v="4"/>
    <s v="349 Flyers"/>
    <x v="7"/>
    <x v="11"/>
    <m/>
    <n v="-104.7"/>
    <x v="104"/>
    <s v="Check Check Date"/>
  </r>
  <r>
    <n v="559"/>
    <x v="260"/>
    <x v="5"/>
    <s v="Pending"/>
    <x v="1"/>
    <x v="137"/>
    <x v="4"/>
    <s v="25x Thanksgiving buffet"/>
    <x v="3"/>
    <x v="15"/>
    <m/>
    <n v="-593.75"/>
    <x v="11"/>
    <m/>
  </r>
  <r>
    <n v="560"/>
    <x v="261"/>
    <x v="5"/>
    <s v="Complete"/>
    <x v="1"/>
    <x v="215"/>
    <x v="18"/>
    <s v="1x 48 Pack - AA Batteries, 1x Twister Ultimate, 1x Elite Outdoor Games, 4x JBL Speakers, 1x 40 Pack Cones"/>
    <x v="7"/>
    <x v="17"/>
    <m/>
    <n v="-163.99"/>
    <x v="9"/>
    <m/>
  </r>
  <r>
    <n v="561"/>
    <x v="262"/>
    <x v="5"/>
    <s v="Complete"/>
    <x v="1"/>
    <x v="3"/>
    <x v="18"/>
    <s v="Branch leadership business cards"/>
    <x v="7"/>
    <x v="17"/>
    <m/>
    <n v="-90"/>
    <x v="141"/>
    <m/>
  </r>
  <r>
    <n v="562"/>
    <x v="263"/>
    <x v="5"/>
    <s v="Complete"/>
    <x v="1"/>
    <x v="215"/>
    <x v="18"/>
    <s v="4x JBL speakers"/>
    <x v="7"/>
    <x v="17"/>
    <m/>
    <n v="-300"/>
    <x v="9"/>
    <s v="Check that we weren;t double charged"/>
  </r>
  <r>
    <n v="563"/>
    <x v="264"/>
    <x v="5"/>
    <s v="Complete"/>
    <x v="1"/>
    <x v="3"/>
    <x v="18"/>
    <s v="63x Name tags"/>
    <x v="7"/>
    <x v="17"/>
    <m/>
    <n v="-515.25"/>
    <x v="1"/>
    <m/>
  </r>
  <r>
    <n v="564"/>
    <x v="264"/>
    <x v="5"/>
    <s v="Complete"/>
    <x v="1"/>
    <x v="3"/>
    <x v="18"/>
    <s v="150x BUSG notebooks"/>
    <x v="7"/>
    <x v="17"/>
    <m/>
    <n v="-413.58"/>
    <x v="48"/>
    <m/>
  </r>
  <r>
    <n v="565"/>
    <x v="264"/>
    <x v="5"/>
    <s v="Complete"/>
    <x v="1"/>
    <x v="3"/>
    <x v="18"/>
    <s v="100x BUSG sweaters"/>
    <x v="7"/>
    <x v="17"/>
    <m/>
    <n v="-1247.1400000000001"/>
    <x v="48"/>
    <m/>
  </r>
  <r>
    <n v="566"/>
    <x v="265"/>
    <x v="5"/>
    <s v="Complete"/>
    <x v="1"/>
    <x v="216"/>
    <x v="5"/>
    <s v="1x Oil diffuser, 1x 3 Essential oils set"/>
    <x v="7"/>
    <x v="13"/>
    <m/>
    <n v="-43.97"/>
    <x v="9"/>
    <m/>
  </r>
  <r>
    <n v="567"/>
    <x v="265"/>
    <x v="5"/>
    <s v="Complete"/>
    <x v="1"/>
    <x v="217"/>
    <x v="5"/>
    <s v="1x 5 colors 1,100 note cards"/>
    <x v="7"/>
    <x v="12"/>
    <m/>
    <n v="-15.99"/>
    <x v="9"/>
    <m/>
  </r>
  <r>
    <n v="568"/>
    <x v="266"/>
    <x v="5"/>
    <s v="Complete"/>
    <x v="1"/>
    <x v="146"/>
    <x v="4"/>
    <s v="300x Pens, 200x Phone wallets, 150x Fanny packs, 1x Roll of stickers, 250x Lip balm"/>
    <x v="7"/>
    <x v="14"/>
    <m/>
    <n v="-1066"/>
    <x v="48"/>
    <s v="Remove lip balm"/>
  </r>
  <r>
    <n v="569"/>
    <x v="267"/>
    <x v="5"/>
    <s v="Complete"/>
    <x v="1"/>
    <x v="217"/>
    <x v="5"/>
    <s v="2x 100 Face masks pack"/>
    <x v="7"/>
    <x v="12"/>
    <m/>
    <n v="-77.760000000000005"/>
    <x v="9"/>
    <m/>
  </r>
  <r>
    <n v="570"/>
    <x v="268"/>
    <x v="5"/>
    <s v="Complete"/>
    <x v="1"/>
    <x v="3"/>
    <x v="18"/>
    <s v="1x 36 Command strip pack"/>
    <x v="7"/>
    <x v="17"/>
    <m/>
    <n v="-10.99"/>
    <x v="9"/>
    <m/>
  </r>
  <r>
    <n v="571"/>
    <x v="269"/>
    <x v="5"/>
    <s v="Complete"/>
    <x v="1"/>
    <x v="216"/>
    <x v="5"/>
    <s v="359x Flyers"/>
    <x v="7"/>
    <x v="13"/>
    <m/>
    <n v="-107.7"/>
    <x v="104"/>
    <m/>
  </r>
  <r>
    <n v="572"/>
    <x v="270"/>
    <x v="5"/>
    <s v="Pending"/>
    <x v="1"/>
    <x v="3"/>
    <x v="7"/>
    <s v="2 year feastbu.org domain subscription"/>
    <x v="9"/>
    <x v="23"/>
    <m/>
    <n v="-26.12"/>
    <x v="142"/>
    <m/>
  </r>
  <r>
    <n v="573"/>
    <x v="270"/>
    <x v="5"/>
    <s v="Complete"/>
    <x v="1"/>
    <x v="218"/>
    <x v="4"/>
    <s v="24x Custom tshirts"/>
    <x v="7"/>
    <x v="23"/>
    <m/>
    <n v="-390.01"/>
    <x v="131"/>
    <m/>
  </r>
  <r>
    <n v="574"/>
    <x v="271"/>
    <x v="5"/>
    <s v="Complete"/>
    <x v="1"/>
    <x v="219"/>
    <x v="4"/>
    <s v="1x 40&quot;x100' Teal banquet roll, 1x 240 Teal paper plates, 1x 240 Teal paper cups, 1x 288 Teal plastic silverware, 1x 12 Pcs plastic ring toss game, 1x 9&quot;x12&quot; Assorted construction paper, 1x Yard of teal fabric, 1x 30&quot;x150' White poster paper"/>
    <x v="7"/>
    <x v="4"/>
    <m/>
    <n v="-156.21"/>
    <x v="131"/>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FD37A87-29B0-4E18-8BCB-4E4E142F4C8D}" name="CostCenterAnalysis-Pie-Pivot"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3">
  <location ref="A5:C21" firstHeaderRow="1" firstDataRow="2" firstDataCol="1" rowPageCount="2" colPageCount="1"/>
  <pivotFields count="15">
    <pivotField showAll="0"/>
    <pivotField numFmtId="15" showAll="0"/>
    <pivotField axis="axisCol" showAll="0" defaultSubtotal="0">
      <items count="7">
        <item h="1" x="0"/>
        <item h="1" x="1"/>
        <item h="1" x="2"/>
        <item h="1" x="3"/>
        <item x="4"/>
        <item h="1" x="5"/>
        <item h="1" m="1" x="6"/>
      </items>
    </pivotField>
    <pivotField showAll="0"/>
    <pivotField axis="axisPage" showAll="0">
      <items count="5">
        <item x="0"/>
        <item m="1" x="3"/>
        <item x="1"/>
        <item m="1" x="2"/>
        <item t="default"/>
      </items>
    </pivotField>
    <pivotField showAll="0"/>
    <pivotField axis="axisPage" multipleItemSelectionAllowed="1" showAll="0">
      <items count="24">
        <item x="8"/>
        <item m="1" x="22"/>
        <item x="12"/>
        <item x="17"/>
        <item x="16"/>
        <item x="4"/>
        <item x="5"/>
        <item h="1" x="20"/>
        <item x="19"/>
        <item x="6"/>
        <item x="11"/>
        <item x="3"/>
        <item x="18"/>
        <item x="2"/>
        <item x="7"/>
        <item x="9"/>
        <item x="14"/>
        <item x="0"/>
        <item x="1"/>
        <item x="10"/>
        <item x="15"/>
        <item x="13"/>
        <item m="1" x="21"/>
        <item t="default"/>
      </items>
    </pivotField>
    <pivotField showAll="0"/>
    <pivotField showAll="0"/>
    <pivotField axis="axisRow" showAll="0">
      <items count="27">
        <item x="4"/>
        <item x="19"/>
        <item x="9"/>
        <item x="0"/>
        <item x="7"/>
        <item x="20"/>
        <item x="21"/>
        <item x="8"/>
        <item x="16"/>
        <item x="11"/>
        <item x="15"/>
        <item x="2"/>
        <item h="1" x="18"/>
        <item x="1"/>
        <item x="6"/>
        <item x="22"/>
        <item x="12"/>
        <item x="5"/>
        <item x="14"/>
        <item x="3"/>
        <item x="10"/>
        <item x="13"/>
        <item x="17"/>
        <item m="1" x="24"/>
        <item m="1" x="25"/>
        <item h="1" x="23"/>
        <item t="default"/>
      </items>
    </pivotField>
    <pivotField showAll="0"/>
    <pivotField numFmtId="8" showAll="0"/>
    <pivotField showAll="0"/>
    <pivotField showAll="0"/>
    <pivotField dataField="1" dragToRow="0" dragToCol="0" dragToPage="0" showAll="0" defaultSubtotal="0"/>
  </pivotFields>
  <rowFields count="1">
    <field x="9"/>
  </rowFields>
  <rowItems count="15">
    <i>
      <x/>
    </i>
    <i>
      <x v="1"/>
    </i>
    <i>
      <x v="5"/>
    </i>
    <i>
      <x v="8"/>
    </i>
    <i>
      <x v="9"/>
    </i>
    <i>
      <x v="10"/>
    </i>
    <i>
      <x v="11"/>
    </i>
    <i>
      <x v="15"/>
    </i>
    <i>
      <x v="16"/>
    </i>
    <i>
      <x v="18"/>
    </i>
    <i>
      <x v="19"/>
    </i>
    <i>
      <x v="20"/>
    </i>
    <i>
      <x v="21"/>
    </i>
    <i>
      <x v="22"/>
    </i>
    <i t="grand">
      <x/>
    </i>
  </rowItems>
  <colFields count="1">
    <field x="2"/>
  </colFields>
  <colItems count="2">
    <i>
      <x v="4"/>
    </i>
    <i t="grand">
      <x/>
    </i>
  </colItems>
  <pageFields count="2">
    <pageField fld="4" item="2" hier="-1"/>
    <pageField fld="6" hier="-1"/>
  </pageFields>
  <dataFields count="1">
    <dataField name="Sum of Absolute Value Amount" fld="14" baseField="0" baseItem="0" numFmtId="8"/>
  </dataFields>
  <chartFormats count="50">
    <chartFormat chart="10" format="49" series="1">
      <pivotArea type="data" outline="0" fieldPosition="0">
        <references count="2">
          <reference field="4294967294" count="1" selected="0">
            <x v="0"/>
          </reference>
          <reference field="2" count="1" selected="0">
            <x v="5"/>
          </reference>
        </references>
      </pivotArea>
    </chartFormat>
    <chartFormat chart="10" format="50" series="1">
      <pivotArea type="data" outline="0" fieldPosition="0">
        <references count="2">
          <reference field="4294967294" count="1" selected="0">
            <x v="0"/>
          </reference>
          <reference field="2" count="1" selected="0">
            <x v="4"/>
          </reference>
        </references>
      </pivotArea>
    </chartFormat>
    <chartFormat chart="10" format="51">
      <pivotArea type="data" outline="0" fieldPosition="0">
        <references count="3">
          <reference field="4294967294" count="1" selected="0">
            <x v="0"/>
          </reference>
          <reference field="2" count="1" selected="0">
            <x v="4"/>
          </reference>
          <reference field="9" count="1" selected="0">
            <x v="22"/>
          </reference>
        </references>
      </pivotArea>
    </chartFormat>
    <chartFormat chart="10" format="52">
      <pivotArea type="data" outline="0" fieldPosition="0">
        <references count="3">
          <reference field="4294967294" count="1" selected="0">
            <x v="0"/>
          </reference>
          <reference field="2" count="1" selected="0">
            <x v="4"/>
          </reference>
          <reference field="9" count="1" selected="0">
            <x v="0"/>
          </reference>
        </references>
      </pivotArea>
    </chartFormat>
    <chartFormat chart="10" format="53">
      <pivotArea type="data" outline="0" fieldPosition="0">
        <references count="3">
          <reference field="4294967294" count="1" selected="0">
            <x v="0"/>
          </reference>
          <reference field="2" count="1" selected="0">
            <x v="4"/>
          </reference>
          <reference field="9" count="1" selected="0">
            <x v="1"/>
          </reference>
        </references>
      </pivotArea>
    </chartFormat>
    <chartFormat chart="10" format="54">
      <pivotArea type="data" outline="0" fieldPosition="0">
        <references count="3">
          <reference field="4294967294" count="1" selected="0">
            <x v="0"/>
          </reference>
          <reference field="2" count="1" selected="0">
            <x v="4"/>
          </reference>
          <reference field="9" count="1" selected="0">
            <x v="5"/>
          </reference>
        </references>
      </pivotArea>
    </chartFormat>
    <chartFormat chart="10" format="55">
      <pivotArea type="data" outline="0" fieldPosition="0">
        <references count="3">
          <reference field="4294967294" count="1" selected="0">
            <x v="0"/>
          </reference>
          <reference field="2" count="1" selected="0">
            <x v="4"/>
          </reference>
          <reference field="9" count="1" selected="0">
            <x v="8"/>
          </reference>
        </references>
      </pivotArea>
    </chartFormat>
    <chartFormat chart="10" format="56">
      <pivotArea type="data" outline="0" fieldPosition="0">
        <references count="3">
          <reference field="4294967294" count="1" selected="0">
            <x v="0"/>
          </reference>
          <reference field="2" count="1" selected="0">
            <x v="4"/>
          </reference>
          <reference field="9" count="1" selected="0">
            <x v="9"/>
          </reference>
        </references>
      </pivotArea>
    </chartFormat>
    <chartFormat chart="10" format="57">
      <pivotArea type="data" outline="0" fieldPosition="0">
        <references count="3">
          <reference field="4294967294" count="1" selected="0">
            <x v="0"/>
          </reference>
          <reference field="2" count="1" selected="0">
            <x v="4"/>
          </reference>
          <reference field="9" count="1" selected="0">
            <x v="10"/>
          </reference>
        </references>
      </pivotArea>
    </chartFormat>
    <chartFormat chart="10" format="58">
      <pivotArea type="data" outline="0" fieldPosition="0">
        <references count="3">
          <reference field="4294967294" count="1" selected="0">
            <x v="0"/>
          </reference>
          <reference field="2" count="1" selected="0">
            <x v="4"/>
          </reference>
          <reference field="9" count="1" selected="0">
            <x v="11"/>
          </reference>
        </references>
      </pivotArea>
    </chartFormat>
    <chartFormat chart="10" format="59">
      <pivotArea type="data" outline="0" fieldPosition="0">
        <references count="3">
          <reference field="4294967294" count="1" selected="0">
            <x v="0"/>
          </reference>
          <reference field="2" count="1" selected="0">
            <x v="4"/>
          </reference>
          <reference field="9" count="1" selected="0">
            <x v="16"/>
          </reference>
        </references>
      </pivotArea>
    </chartFormat>
    <chartFormat chart="10" format="60">
      <pivotArea type="data" outline="0" fieldPosition="0">
        <references count="3">
          <reference field="4294967294" count="1" selected="0">
            <x v="0"/>
          </reference>
          <reference field="2" count="1" selected="0">
            <x v="4"/>
          </reference>
          <reference field="9" count="1" selected="0">
            <x v="18"/>
          </reference>
        </references>
      </pivotArea>
    </chartFormat>
    <chartFormat chart="10" format="61">
      <pivotArea type="data" outline="0" fieldPosition="0">
        <references count="3">
          <reference field="4294967294" count="1" selected="0">
            <x v="0"/>
          </reference>
          <reference field="2" count="1" selected="0">
            <x v="4"/>
          </reference>
          <reference field="9" count="1" selected="0">
            <x v="19"/>
          </reference>
        </references>
      </pivotArea>
    </chartFormat>
    <chartFormat chart="10" format="62">
      <pivotArea type="data" outline="0" fieldPosition="0">
        <references count="3">
          <reference field="4294967294" count="1" selected="0">
            <x v="0"/>
          </reference>
          <reference field="2" count="1" selected="0">
            <x v="4"/>
          </reference>
          <reference field="9" count="1" selected="0">
            <x v="21"/>
          </reference>
        </references>
      </pivotArea>
    </chartFormat>
    <chartFormat chart="10" format="63">
      <pivotArea type="data" outline="0" fieldPosition="0">
        <references count="3">
          <reference field="4294967294" count="1" selected="0">
            <x v="0"/>
          </reference>
          <reference field="2" count="1" selected="0">
            <x v="4"/>
          </reference>
          <reference field="9" count="1" selected="0">
            <x v="15"/>
          </reference>
        </references>
      </pivotArea>
    </chartFormat>
    <chartFormat chart="10" format="64">
      <pivotArea type="data" outline="0" fieldPosition="0">
        <references count="3">
          <reference field="4294967294" count="1" selected="0">
            <x v="0"/>
          </reference>
          <reference field="2" count="1" selected="0">
            <x v="4"/>
          </reference>
          <reference field="9" count="1" selected="0">
            <x v="20"/>
          </reference>
        </references>
      </pivotArea>
    </chartFormat>
    <chartFormat chart="10" format="65">
      <pivotArea type="data" outline="0" fieldPosition="0">
        <references count="3">
          <reference field="4294967294" count="1" selected="0">
            <x v="0"/>
          </reference>
          <reference field="2" count="1" selected="0">
            <x v="5"/>
          </reference>
          <reference field="9" count="1" selected="0">
            <x v="22"/>
          </reference>
        </references>
      </pivotArea>
    </chartFormat>
    <chartFormat chart="10" format="66">
      <pivotArea type="data" outline="0" fieldPosition="0">
        <references count="3">
          <reference field="4294967294" count="1" selected="0">
            <x v="0"/>
          </reference>
          <reference field="2" count="1" selected="0">
            <x v="5"/>
          </reference>
          <reference field="9" count="1" selected="0">
            <x v="18"/>
          </reference>
        </references>
      </pivotArea>
    </chartFormat>
    <chartFormat chart="10" format="67">
      <pivotArea type="data" outline="0" fieldPosition="0">
        <references count="3">
          <reference field="4294967294" count="1" selected="0">
            <x v="0"/>
          </reference>
          <reference field="2" count="1" selected="0">
            <x v="5"/>
          </reference>
          <reference field="9" count="1" selected="0">
            <x v="24"/>
          </reference>
        </references>
      </pivotArea>
    </chartFormat>
    <chartFormat chart="10" format="68">
      <pivotArea type="data" outline="0" fieldPosition="0">
        <references count="3">
          <reference field="4294967294" count="1" selected="0">
            <x v="0"/>
          </reference>
          <reference field="2" count="1" selected="0">
            <x v="5"/>
          </reference>
          <reference field="9" count="1" selected="0">
            <x v="8"/>
          </reference>
        </references>
      </pivotArea>
    </chartFormat>
    <chartFormat chart="10" format="69">
      <pivotArea type="data" outline="0" fieldPosition="0">
        <references count="3">
          <reference field="4294967294" count="1" selected="0">
            <x v="0"/>
          </reference>
          <reference field="2" count="1" selected="0">
            <x v="5"/>
          </reference>
          <reference field="9" count="1" selected="0">
            <x v="9"/>
          </reference>
        </references>
      </pivotArea>
    </chartFormat>
    <chartFormat chart="10" format="70">
      <pivotArea type="data" outline="0" fieldPosition="0">
        <references count="3">
          <reference field="4294967294" count="1" selected="0">
            <x v="0"/>
          </reference>
          <reference field="2" count="1" selected="0">
            <x v="5"/>
          </reference>
          <reference field="9" count="1" selected="0">
            <x v="10"/>
          </reference>
        </references>
      </pivotArea>
    </chartFormat>
    <chartFormat chart="10" format="71">
      <pivotArea type="data" outline="0" fieldPosition="0">
        <references count="3">
          <reference field="4294967294" count="1" selected="0">
            <x v="0"/>
          </reference>
          <reference field="2" count="1" selected="0">
            <x v="5"/>
          </reference>
          <reference field="9" count="1" selected="0">
            <x v="11"/>
          </reference>
        </references>
      </pivotArea>
    </chartFormat>
    <chartFormat chart="10" format="72" series="1">
      <pivotArea type="data" outline="0" fieldPosition="0">
        <references count="2">
          <reference field="4294967294" count="1" selected="0">
            <x v="0"/>
          </reference>
          <reference field="2" count="1" selected="0">
            <x v="3"/>
          </reference>
        </references>
      </pivotArea>
    </chartFormat>
    <chartFormat chart="10" format="73">
      <pivotArea type="data" outline="0" fieldPosition="0">
        <references count="3">
          <reference field="4294967294" count="1" selected="0">
            <x v="0"/>
          </reference>
          <reference field="2" count="1" selected="0">
            <x v="3"/>
          </reference>
          <reference field="9" count="1" selected="0">
            <x v="11"/>
          </reference>
        </references>
      </pivotArea>
    </chartFormat>
    <chartFormat chart="10" format="74">
      <pivotArea type="data" outline="0" fieldPosition="0">
        <references count="3">
          <reference field="4294967294" count="1" selected="0">
            <x v="0"/>
          </reference>
          <reference field="2" count="1" selected="0">
            <x v="3"/>
          </reference>
          <reference field="9" count="1" selected="0">
            <x v="9"/>
          </reference>
        </references>
      </pivotArea>
    </chartFormat>
    <chartFormat chart="10" format="75">
      <pivotArea type="data" outline="0" fieldPosition="0">
        <references count="3">
          <reference field="4294967294" count="1" selected="0">
            <x v="0"/>
          </reference>
          <reference field="2" count="1" selected="0">
            <x v="3"/>
          </reference>
          <reference field="9" count="1" selected="0">
            <x v="0"/>
          </reference>
        </references>
      </pivotArea>
    </chartFormat>
    <chartFormat chart="10" format="76">
      <pivotArea type="data" outline="0" fieldPosition="0">
        <references count="3">
          <reference field="4294967294" count="1" selected="0">
            <x v="0"/>
          </reference>
          <reference field="2" count="1" selected="0">
            <x v="3"/>
          </reference>
          <reference field="9" count="1" selected="0">
            <x v="16"/>
          </reference>
        </references>
      </pivotArea>
    </chartFormat>
    <chartFormat chart="10" format="77">
      <pivotArea type="data" outline="0" fieldPosition="0">
        <references count="3">
          <reference field="4294967294" count="1" selected="0">
            <x v="0"/>
          </reference>
          <reference field="2" count="1" selected="0">
            <x v="3"/>
          </reference>
          <reference field="9" count="1" selected="0">
            <x v="13"/>
          </reference>
        </references>
      </pivotArea>
    </chartFormat>
    <chartFormat chart="10" format="78">
      <pivotArea type="data" outline="0" fieldPosition="0">
        <references count="3">
          <reference field="4294967294" count="1" selected="0">
            <x v="0"/>
          </reference>
          <reference field="2" count="1" selected="0">
            <x v="3"/>
          </reference>
          <reference field="9" count="1" selected="0">
            <x v="17"/>
          </reference>
        </references>
      </pivotArea>
    </chartFormat>
    <chartFormat chart="10" format="79">
      <pivotArea type="data" outline="0" fieldPosition="0">
        <references count="3">
          <reference field="4294967294" count="1" selected="0">
            <x v="0"/>
          </reference>
          <reference field="2" count="1" selected="0">
            <x v="3"/>
          </reference>
          <reference field="9" count="1" selected="0">
            <x v="19"/>
          </reference>
        </references>
      </pivotArea>
    </chartFormat>
    <chartFormat chart="10" format="80" series="1">
      <pivotArea type="data" outline="0" fieldPosition="0">
        <references count="2">
          <reference field="4294967294" count="1" selected="0">
            <x v="0"/>
          </reference>
          <reference field="2" count="1" selected="0">
            <x v="2"/>
          </reference>
        </references>
      </pivotArea>
    </chartFormat>
    <chartFormat chart="10" format="81" series="1">
      <pivotArea type="data" outline="0" fieldPosition="0">
        <references count="2">
          <reference field="4294967294" count="1" selected="0">
            <x v="0"/>
          </reference>
          <reference field="2" count="1" selected="0">
            <x v="1"/>
          </reference>
        </references>
      </pivotArea>
    </chartFormat>
    <chartFormat chart="10" format="82" series="1">
      <pivotArea type="data" outline="0" fieldPosition="0">
        <references count="2">
          <reference field="4294967294" count="1" selected="0">
            <x v="0"/>
          </reference>
          <reference field="2" count="1" selected="0">
            <x v="0"/>
          </reference>
        </references>
      </pivotArea>
    </chartFormat>
    <chartFormat chart="10" format="83">
      <pivotArea type="data" outline="0" fieldPosition="0">
        <references count="3">
          <reference field="4294967294" count="1" selected="0">
            <x v="0"/>
          </reference>
          <reference field="2" count="1" selected="0">
            <x v="0"/>
          </reference>
          <reference field="9" count="1" selected="0">
            <x v="11"/>
          </reference>
        </references>
      </pivotArea>
    </chartFormat>
    <chartFormat chart="10" format="84">
      <pivotArea type="data" outline="0" fieldPosition="0">
        <references count="3">
          <reference field="4294967294" count="1" selected="0">
            <x v="0"/>
          </reference>
          <reference field="2" count="1" selected="0">
            <x v="0"/>
          </reference>
          <reference field="9" count="1" selected="0">
            <x v="19"/>
          </reference>
        </references>
      </pivotArea>
    </chartFormat>
    <chartFormat chart="10" format="85">
      <pivotArea type="data" outline="0" fieldPosition="0">
        <references count="3">
          <reference field="4294967294" count="1" selected="0">
            <x v="0"/>
          </reference>
          <reference field="2" count="1" selected="0">
            <x v="0"/>
          </reference>
          <reference field="9" count="1" selected="0">
            <x v="0"/>
          </reference>
        </references>
      </pivotArea>
    </chartFormat>
    <chartFormat chart="10" format="86">
      <pivotArea type="data" outline="0" fieldPosition="0">
        <references count="3">
          <reference field="4294967294" count="1" selected="0">
            <x v="0"/>
          </reference>
          <reference field="2" count="1" selected="0">
            <x v="0"/>
          </reference>
          <reference field="9" count="1" selected="0">
            <x v="3"/>
          </reference>
        </references>
      </pivotArea>
    </chartFormat>
    <chartFormat chart="10" format="87">
      <pivotArea type="data" outline="0" fieldPosition="0">
        <references count="3">
          <reference field="4294967294" count="1" selected="0">
            <x v="0"/>
          </reference>
          <reference field="2" count="1" selected="0">
            <x v="2"/>
          </reference>
          <reference field="9" count="1" selected="0">
            <x v="17"/>
          </reference>
        </references>
      </pivotArea>
    </chartFormat>
    <chartFormat chart="10" format="88">
      <pivotArea type="data" outline="0" fieldPosition="0">
        <references count="3">
          <reference field="4294967294" count="1" selected="0">
            <x v="0"/>
          </reference>
          <reference field="2" count="1" selected="0">
            <x v="2"/>
          </reference>
          <reference field="9" count="1" selected="0">
            <x v="19"/>
          </reference>
        </references>
      </pivotArea>
    </chartFormat>
    <chartFormat chart="10" format="89">
      <pivotArea type="data" outline="0" fieldPosition="0">
        <references count="3">
          <reference field="4294967294" count="1" selected="0">
            <x v="0"/>
          </reference>
          <reference field="2" count="1" selected="0">
            <x v="2"/>
          </reference>
          <reference field="9" count="1" selected="0">
            <x v="0"/>
          </reference>
        </references>
      </pivotArea>
    </chartFormat>
    <chartFormat chart="10" format="90">
      <pivotArea type="data" outline="0" fieldPosition="0">
        <references count="3">
          <reference field="4294967294" count="1" selected="0">
            <x v="0"/>
          </reference>
          <reference field="2" count="1" selected="0">
            <x v="2"/>
          </reference>
          <reference field="9" count="1" selected="0">
            <x v="11"/>
          </reference>
        </references>
      </pivotArea>
    </chartFormat>
    <chartFormat chart="10" format="91">
      <pivotArea type="data" outline="0" fieldPosition="0">
        <references count="3">
          <reference field="4294967294" count="1" selected="0">
            <x v="0"/>
          </reference>
          <reference field="2" count="1" selected="0">
            <x v="2"/>
          </reference>
          <reference field="9" count="1" selected="0">
            <x v="3"/>
          </reference>
        </references>
      </pivotArea>
    </chartFormat>
    <chartFormat chart="10" format="92">
      <pivotArea type="data" outline="0" fieldPosition="0">
        <references count="3">
          <reference field="4294967294" count="1" selected="0">
            <x v="0"/>
          </reference>
          <reference field="2" count="1" selected="0">
            <x v="2"/>
          </reference>
          <reference field="9" count="1" selected="0">
            <x v="9"/>
          </reference>
        </references>
      </pivotArea>
    </chartFormat>
    <chartFormat chart="10" format="93">
      <pivotArea type="data" outline="0" fieldPosition="0">
        <references count="3">
          <reference field="4294967294" count="1" selected="0">
            <x v="0"/>
          </reference>
          <reference field="2" count="1" selected="0">
            <x v="2"/>
          </reference>
          <reference field="9" count="1" selected="0">
            <x v="21"/>
          </reference>
        </references>
      </pivotArea>
    </chartFormat>
    <chartFormat chart="10" format="94">
      <pivotArea type="data" outline="0" fieldPosition="0">
        <references count="3">
          <reference field="4294967294" count="1" selected="0">
            <x v="0"/>
          </reference>
          <reference field="2" count="1" selected="0">
            <x v="5"/>
          </reference>
          <reference field="9" count="1" selected="0">
            <x v="21"/>
          </reference>
        </references>
      </pivotArea>
    </chartFormat>
    <chartFormat chart="10" format="95">
      <pivotArea type="data" outline="0" fieldPosition="0">
        <references count="3">
          <reference field="4294967294" count="1" selected="0">
            <x v="0"/>
          </reference>
          <reference field="2" count="1" selected="0">
            <x v="5"/>
          </reference>
          <reference field="9" count="1" selected="0">
            <x v="5"/>
          </reference>
        </references>
      </pivotArea>
    </chartFormat>
    <chartFormat chart="10" format="96">
      <pivotArea type="data" outline="0" fieldPosition="0">
        <references count="3">
          <reference field="4294967294" count="1" selected="0">
            <x v="0"/>
          </reference>
          <reference field="2" count="1" selected="0">
            <x v="5"/>
          </reference>
          <reference field="9" count="1" selected="0">
            <x v="16"/>
          </reference>
        </references>
      </pivotArea>
    </chartFormat>
    <chartFormat chart="10" format="97" series="1">
      <pivotArea type="data" outline="0" fieldPosition="0">
        <references count="1">
          <reference field="4294967294" count="1" selected="0">
            <x v="0"/>
          </reference>
        </references>
      </pivotArea>
    </chartFormat>
    <chartFormat chart="10" format="98">
      <pivotArea type="data" outline="0" fieldPosition="0">
        <references count="3">
          <reference field="4294967294" count="1" selected="0">
            <x v="0"/>
          </reference>
          <reference field="2" count="1" selected="0">
            <x v="5"/>
          </reference>
          <reference field="9"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3CE085E-CBDD-45C1-B679-4E70A4B27FFC}" name="CredictClearanceAnalysistPivot"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9">
  <location ref="A3:H11" firstHeaderRow="1" firstDataRow="2" firstDataCol="1"/>
  <pivotFields count="15">
    <pivotField showAll="0"/>
    <pivotField numFmtId="15" showAll="0"/>
    <pivotField axis="axisRow" showAll="0" defaultSubtotal="0">
      <items count="7">
        <item x="0"/>
        <item x="1"/>
        <item x="2"/>
        <item x="3"/>
        <item x="4"/>
        <item x="5"/>
        <item m="1" x="6"/>
      </items>
    </pivotField>
    <pivotField showAll="0"/>
    <pivotField showAll="0"/>
    <pivotField showAll="0"/>
    <pivotField axis="axisCol" showAll="0">
      <items count="24">
        <item h="1" x="8"/>
        <item h="1" m="1" x="22"/>
        <item x="12"/>
        <item h="1" x="17"/>
        <item h="1" x="16"/>
        <item h="1" x="4"/>
        <item h="1" x="5"/>
        <item h="1" x="20"/>
        <item x="19"/>
        <item h="1" x="11"/>
        <item h="1" x="3"/>
        <item h="1" x="18"/>
        <item h="1" x="2"/>
        <item h="1" x="7"/>
        <item h="1" x="9"/>
        <item h="1" x="14"/>
        <item x="0"/>
        <item x="1"/>
        <item x="10"/>
        <item x="15"/>
        <item h="1" x="13"/>
        <item h="1" m="1" x="21"/>
        <item h="1" x="6"/>
        <item t="default"/>
      </items>
    </pivotField>
    <pivotField showAll="0"/>
    <pivotField showAll="0">
      <items count="15">
        <item h="1" x="9"/>
        <item x="10"/>
        <item h="1" x="3"/>
        <item x="12"/>
        <item h="1" x="2"/>
        <item h="1" x="7"/>
        <item x="0"/>
        <item x="1"/>
        <item x="8"/>
        <item x="5"/>
        <item h="1" x="11"/>
        <item h="1" x="4"/>
        <item x="6"/>
        <item h="1" m="1" x="13"/>
        <item t="default"/>
      </items>
    </pivotField>
    <pivotField showAll="0"/>
    <pivotField showAll="0"/>
    <pivotField numFmtId="8" showAll="0"/>
    <pivotField showAll="0"/>
    <pivotField showAll="0"/>
    <pivotField dataField="1" dragToRow="0" dragToCol="0" dragToPage="0" showAll="0" defaultSubtotal="0"/>
  </pivotFields>
  <rowFields count="1">
    <field x="2"/>
  </rowFields>
  <rowItems count="7">
    <i>
      <x/>
    </i>
    <i>
      <x v="1"/>
    </i>
    <i>
      <x v="2"/>
    </i>
    <i>
      <x v="3"/>
    </i>
    <i>
      <x v="4"/>
    </i>
    <i>
      <x v="5"/>
    </i>
    <i t="grand">
      <x/>
    </i>
  </rowItems>
  <colFields count="1">
    <field x="6"/>
  </colFields>
  <colItems count="7">
    <i>
      <x v="2"/>
    </i>
    <i>
      <x v="8"/>
    </i>
    <i>
      <x v="16"/>
    </i>
    <i>
      <x v="17"/>
    </i>
    <i>
      <x v="18"/>
    </i>
    <i>
      <x v="19"/>
    </i>
    <i t="grand">
      <x/>
    </i>
  </colItems>
  <dataFields count="1">
    <dataField name="Sum of Absolute Value Amount" fld="14" baseField="0" baseItem="0" numFmtId="8"/>
  </dataFields>
  <formats count="9">
    <format dxfId="8">
      <pivotArea type="all" dataOnly="0" outline="0" fieldPosition="0"/>
    </format>
    <format dxfId="7">
      <pivotArea outline="0" collapsedLevelsAreSubtotals="1" fieldPosition="0"/>
    </format>
    <format dxfId="6">
      <pivotArea type="origin" dataOnly="0" labelOnly="1" outline="0" fieldPosition="0"/>
    </format>
    <format dxfId="5">
      <pivotArea field="8" type="button" dataOnly="0" labelOnly="1" outline="0"/>
    </format>
    <format dxfId="4">
      <pivotArea type="topRight" dataOnly="0" labelOnly="1" outline="0" fieldPosition="0"/>
    </format>
    <format dxfId="3">
      <pivotArea field="2" type="button" dataOnly="0" labelOnly="1" outline="0" axis="axisRow" fieldPosition="0"/>
    </format>
    <format dxfId="2">
      <pivotArea dataOnly="0" labelOnly="1" fieldPosition="0">
        <references count="1">
          <reference field="2" count="0"/>
        </references>
      </pivotArea>
    </format>
    <format dxfId="1">
      <pivotArea dataOnly="0" labelOnly="1" grandRow="1" outline="0" fieldPosition="0"/>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EFAF2CD-4926-48BD-B6E5-3570046C12FF}" name="EventInitiativeAnalysis - Pivot"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1">
  <location ref="A5:B7" firstHeaderRow="1" firstDataRow="2" firstDataCol="1" rowPageCount="1" colPageCount="1"/>
  <pivotFields count="15">
    <pivotField showAll="0"/>
    <pivotField numFmtId="15" showAll="0"/>
    <pivotField axis="axisCol" showAll="0" defaultSubtotal="0">
      <items count="7">
        <item h="1" x="0"/>
        <item h="1" x="1"/>
        <item h="1" x="2"/>
        <item h="1" x="3"/>
        <item x="4"/>
        <item h="1" x="5"/>
        <item h="1" m="1" x="6"/>
      </items>
    </pivotField>
    <pivotField showAll="0"/>
    <pivotField axis="axisPage" showAll="0">
      <items count="5">
        <item x="0"/>
        <item m="1" x="3"/>
        <item x="1"/>
        <item m="1" x="2"/>
        <item t="default"/>
      </items>
    </pivotField>
    <pivotField axis="axisRow" showAll="0">
      <items count="239">
        <item h="1" x="29"/>
        <item h="1" x="12"/>
        <item h="1" x="96"/>
        <item h="1" x="88"/>
        <item h="1" x="117"/>
        <item h="1" x="141"/>
        <item h="1" x="181"/>
        <item h="1" x="197"/>
        <item h="1" x="45"/>
        <item h="1" x="171"/>
        <item h="1" x="2"/>
        <item h="1" x="144"/>
        <item h="1" x="85"/>
        <item h="1" x="211"/>
        <item h="1" x="18"/>
        <item h="1" x="140"/>
        <item h="1" x="195"/>
        <item h="1" x="60"/>
        <item h="1" x="172"/>
        <item h="1" x="176"/>
        <item h="1" x="72"/>
        <item h="1" x="110"/>
        <item h="1" x="170"/>
        <item h="1" x="139"/>
        <item h="1" x="102"/>
        <item h="1" x="33"/>
        <item h="1" x="10"/>
        <item h="1" x="43"/>
        <item h="1" x="4"/>
        <item h="1" x="200"/>
        <item h="1" x="214"/>
        <item h="1" x="154"/>
        <item h="1" x="41"/>
        <item h="1" x="86"/>
        <item h="1" x="39"/>
        <item h="1" x="186"/>
        <item h="1" x="187"/>
        <item h="1" x="164"/>
        <item h="1" x="202"/>
        <item h="1" x="150"/>
        <item h="1" x="51"/>
        <item h="1" x="162"/>
        <item h="1" x="36"/>
        <item h="1" x="7"/>
        <item h="1" x="73"/>
        <item h="1" x="163"/>
        <item h="1" x="188"/>
        <item h="1" x="190"/>
        <item h="1" x="82"/>
        <item h="1" x="184"/>
        <item h="1" x="183"/>
        <item h="1" x="189"/>
        <item h="1" x="180"/>
        <item h="1" x="196"/>
        <item h="1" x="194"/>
        <item h="1" x="53"/>
        <item h="1" x="9"/>
        <item h="1" x="114"/>
        <item h="1" x="185"/>
        <item h="1" x="124"/>
        <item h="1" x="173"/>
        <item h="1" m="1" x="234"/>
        <item h="1" m="1" x="235"/>
        <item h="1" m="1" x="231"/>
        <item h="1" x="87"/>
        <item h="1" m="1" x="221"/>
        <item h="1" m="1" x="233"/>
        <item h="1" m="1" x="228"/>
        <item h="1" x="13"/>
        <item h="1" x="20"/>
        <item h="1" x="111"/>
        <item h="1" x="93"/>
        <item h="1" m="1" x="225"/>
        <item h="1" m="1" x="237"/>
        <item h="1" m="1" x="236"/>
        <item h="1" x="138"/>
        <item h="1" m="1" x="224"/>
        <item h="1" x="54"/>
        <item h="1" x="42"/>
        <item h="1" x="112"/>
        <item h="1" x="25"/>
        <item h="1" x="24"/>
        <item h="1" x="61"/>
        <item h="1" x="38"/>
        <item h="1" x="3"/>
        <item h="1" x="47"/>
        <item h="1" x="30"/>
        <item h="1" x="32"/>
        <item h="1" x="31"/>
        <item h="1" x="46"/>
        <item h="1" x="148"/>
        <item h="1" x="95"/>
        <item h="1" x="94"/>
        <item h="1" x="159"/>
        <item h="1" x="193"/>
        <item h="1" x="104"/>
        <item h="1" x="168"/>
        <item h="1" x="49"/>
        <item h="1" x="115"/>
        <item h="1" x="81"/>
        <item h="1" x="98"/>
        <item h="1" x="149"/>
        <item h="1" x="17"/>
        <item h="1" x="153"/>
        <item h="1" x="75"/>
        <item h="1" x="136"/>
        <item h="1" x="103"/>
        <item h="1" x="97"/>
        <item h="1" x="158"/>
        <item h="1" x="165"/>
        <item h="1" x="52"/>
        <item h="1" x="91"/>
        <item h="1" x="128"/>
        <item h="1" x="208"/>
        <item h="1" x="66"/>
        <item h="1" x="22"/>
        <item h="1" x="19"/>
        <item h="1" x="108"/>
        <item h="1" x="34"/>
        <item h="1" x="23"/>
        <item h="1" x="142"/>
        <item h="1" x="199"/>
        <item h="1" x="175"/>
        <item h="1" x="119"/>
        <item h="1" x="205"/>
        <item h="1" x="59"/>
        <item h="1" x="89"/>
        <item h="1" x="78"/>
        <item h="1" x="80"/>
        <item h="1" x="178"/>
        <item h="1" x="50"/>
        <item h="1" x="133"/>
        <item h="1" x="56"/>
        <item h="1" x="26"/>
        <item h="1" x="14"/>
        <item h="1" x="65"/>
        <item h="1" x="147"/>
        <item h="1" x="68"/>
        <item h="1" x="167"/>
        <item h="1" x="77"/>
        <item h="1" x="15"/>
        <item h="1" x="16"/>
        <item h="1" x="155"/>
        <item h="1" x="67"/>
        <item h="1" x="44"/>
        <item h="1" x="166"/>
        <item h="1" x="192"/>
        <item h="1" x="118"/>
        <item h="1" x="146"/>
        <item h="1" x="191"/>
        <item h="1" x="57"/>
        <item h="1" x="177"/>
        <item h="1" x="131"/>
        <item h="1" x="101"/>
        <item h="1" x="127"/>
        <item h="1" x="90"/>
        <item h="1" x="63"/>
        <item h="1" x="116"/>
        <item h="1" x="125"/>
        <item h="1" x="206"/>
        <item h="1" x="109"/>
        <item h="1" x="55"/>
        <item h="1" x="84"/>
        <item h="1" x="209"/>
        <item h="1" x="71"/>
        <item h="1" x="58"/>
        <item h="1" x="79"/>
        <item h="1" x="122"/>
        <item h="1" x="123"/>
        <item h="1" x="121"/>
        <item h="1" x="107"/>
        <item h="1" x="5"/>
        <item h="1" x="113"/>
        <item h="1" x="151"/>
        <item h="1" x="174"/>
        <item h="1" x="207"/>
        <item h="1" x="130"/>
        <item h="1" x="62"/>
        <item h="1" x="92"/>
        <item h="1" x="129"/>
        <item h="1" x="76"/>
        <item h="1" x="105"/>
        <item h="1" x="143"/>
        <item x="213"/>
        <item h="1" x="69"/>
        <item h="1" x="161"/>
        <item h="1" x="203"/>
        <item h="1" m="1" x="223"/>
        <item h="1" m="1" x="227"/>
        <item h="1" m="1" x="229"/>
        <item h="1" m="1" x="222"/>
        <item h="1" x="21"/>
        <item h="1" x="37"/>
        <item h="1" m="1" x="220"/>
        <item h="1" m="1" x="230"/>
        <item h="1" m="1" x="232"/>
        <item h="1" x="179"/>
        <item h="1" x="6"/>
        <item h="1" x="28"/>
        <item h="1" x="120"/>
        <item h="1" x="35"/>
        <item h="1" x="11"/>
        <item h="1" x="145"/>
        <item h="1" x="212"/>
        <item h="1" x="106"/>
        <item h="1" x="132"/>
        <item h="1" x="70"/>
        <item h="1" x="204"/>
        <item h="1" x="40"/>
        <item h="1" x="210"/>
        <item h="1" x="152"/>
        <item h="1" x="134"/>
        <item h="1" x="135"/>
        <item h="1" x="156"/>
        <item h="1" x="198"/>
        <item h="1" x="169"/>
        <item h="1" x="126"/>
        <item h="1" x="137"/>
        <item h="1" x="1"/>
        <item h="1" x="0"/>
        <item h="1" x="160"/>
        <item h="1" x="8"/>
        <item h="1" x="27"/>
        <item h="1" x="48"/>
        <item h="1" x="64"/>
        <item h="1" x="74"/>
        <item h="1" x="83"/>
        <item h="1" x="99"/>
        <item h="1" x="100"/>
        <item h="1" x="157"/>
        <item h="1" x="182"/>
        <item h="1" x="215"/>
        <item h="1" x="216"/>
        <item h="1" x="217"/>
        <item h="1" x="201"/>
        <item h="1" m="1" x="226"/>
        <item h="1" x="218"/>
        <item h="1" x="219"/>
        <item t="default"/>
      </items>
    </pivotField>
    <pivotField showAll="0">
      <items count="24">
        <item h="1" x="8"/>
        <item h="1" m="1" x="22"/>
        <item h="1" x="12"/>
        <item h="1" x="17"/>
        <item h="1" x="16"/>
        <item x="4"/>
        <item h="1" x="5"/>
        <item h="1" x="20"/>
        <item h="1" x="19"/>
        <item h="1" x="6"/>
        <item h="1" x="11"/>
        <item x="3"/>
        <item h="1" x="18"/>
        <item h="1" x="2"/>
        <item h="1" x="7"/>
        <item h="1" x="9"/>
        <item h="1" x="14"/>
        <item h="1" x="0"/>
        <item h="1" x="1"/>
        <item h="1" x="10"/>
        <item h="1" x="15"/>
        <item h="1" x="13"/>
        <item h="1" m="1" x="21"/>
        <item t="default"/>
      </items>
    </pivotField>
    <pivotField showAll="0"/>
    <pivotField showAll="0"/>
    <pivotField showAll="0">
      <items count="27">
        <item h="1" x="4"/>
        <item h="1" x="19"/>
        <item h="1" x="9"/>
        <item h="1" x="0"/>
        <item h="1" x="7"/>
        <item h="1" x="20"/>
        <item h="1" x="21"/>
        <item h="1" x="8"/>
        <item h="1" x="16"/>
        <item h="1" x="11"/>
        <item x="15"/>
        <item h="1" x="2"/>
        <item h="1" x="18"/>
        <item h="1" x="23"/>
        <item h="1" x="1"/>
        <item h="1" m="1" x="25"/>
        <item h="1" x="6"/>
        <item h="1" x="22"/>
        <item h="1" x="12"/>
        <item h="1" x="5"/>
        <item h="1" x="14"/>
        <item h="1" x="3"/>
        <item h="1" x="10"/>
        <item h="1" x="13"/>
        <item h="1" x="17"/>
        <item h="1" m="1" x="24"/>
        <item t="default"/>
      </items>
    </pivotField>
    <pivotField showAll="0"/>
    <pivotField numFmtId="8" showAll="0"/>
    <pivotField showAll="0"/>
    <pivotField showAll="0"/>
    <pivotField dataField="1" dragToRow="0" dragToCol="0" dragToPage="0" showAll="0" defaultSubtotal="0"/>
  </pivotFields>
  <rowFields count="1">
    <field x="5"/>
  </rowFields>
  <rowItems count="1">
    <i t="grand">
      <x/>
    </i>
  </rowItems>
  <colFields count="1">
    <field x="2"/>
  </colFields>
  <colItems count="1">
    <i t="grand">
      <x/>
    </i>
  </colItems>
  <pageFields count="1">
    <pageField fld="4" item="2" hier="-1"/>
  </pageFields>
  <dataFields count="1">
    <dataField name="Sum of Absolute Value Amount" fld="14" baseField="0" baseItem="0" numFmtId="8"/>
  </dataFields>
  <chartFormats count="12">
    <chartFormat chart="10" format="49" series="1">
      <pivotArea type="data" outline="0" fieldPosition="0">
        <references count="2">
          <reference field="4294967294" count="1" selected="0">
            <x v="0"/>
          </reference>
          <reference field="2" count="1" selected="0">
            <x v="5"/>
          </reference>
        </references>
      </pivotArea>
    </chartFormat>
    <chartFormat chart="8" format="42" series="1">
      <pivotArea type="data" outline="0" fieldPosition="0">
        <references count="2">
          <reference field="4294967294" count="1" selected="0">
            <x v="0"/>
          </reference>
          <reference field="2" count="1" selected="0">
            <x v="5"/>
          </reference>
        </references>
      </pivotArea>
    </chartFormat>
    <chartFormat chart="10" format="50" series="1">
      <pivotArea type="data" outline="0" fieldPosition="0">
        <references count="2">
          <reference field="4294967294" count="1" selected="0">
            <x v="0"/>
          </reference>
          <reference field="2" count="1" selected="0">
            <x v="4"/>
          </reference>
        </references>
      </pivotArea>
    </chartFormat>
    <chartFormat chart="8" format="43" series="1">
      <pivotArea type="data" outline="0" fieldPosition="0">
        <references count="2">
          <reference field="4294967294" count="1" selected="0">
            <x v="0"/>
          </reference>
          <reference field="2" count="1" selected="0">
            <x v="4"/>
          </reference>
        </references>
      </pivotArea>
    </chartFormat>
    <chartFormat chart="8" format="58" series="1">
      <pivotArea type="data" outline="0" fieldPosition="0">
        <references count="2">
          <reference field="4294967294" count="1" selected="0">
            <x v="0"/>
          </reference>
          <reference field="2" count="1" selected="0">
            <x v="3"/>
          </reference>
        </references>
      </pivotArea>
    </chartFormat>
    <chartFormat chart="10" format="72" series="1">
      <pivotArea type="data" outline="0" fieldPosition="0">
        <references count="2">
          <reference field="4294967294" count="1" selected="0">
            <x v="0"/>
          </reference>
          <reference field="2" count="1" selected="0">
            <x v="3"/>
          </reference>
        </references>
      </pivotArea>
    </chartFormat>
    <chartFormat chart="8" format="66" series="1">
      <pivotArea type="data" outline="0" fieldPosition="0">
        <references count="2">
          <reference field="4294967294" count="1" selected="0">
            <x v="0"/>
          </reference>
          <reference field="2" count="1" selected="0">
            <x v="2"/>
          </reference>
        </references>
      </pivotArea>
    </chartFormat>
    <chartFormat chart="10" format="80" series="1">
      <pivotArea type="data" outline="0" fieldPosition="0">
        <references count="2">
          <reference field="4294967294" count="1" selected="0">
            <x v="0"/>
          </reference>
          <reference field="2" count="1" selected="0">
            <x v="2"/>
          </reference>
        </references>
      </pivotArea>
    </chartFormat>
    <chartFormat chart="8" format="67" series="1">
      <pivotArea type="data" outline="0" fieldPosition="0">
        <references count="2">
          <reference field="4294967294" count="1" selected="0">
            <x v="0"/>
          </reference>
          <reference field="2" count="1" selected="0">
            <x v="1"/>
          </reference>
        </references>
      </pivotArea>
    </chartFormat>
    <chartFormat chart="10" format="81" series="1">
      <pivotArea type="data" outline="0" fieldPosition="0">
        <references count="2">
          <reference field="4294967294" count="1" selected="0">
            <x v="0"/>
          </reference>
          <reference field="2" count="1" selected="0">
            <x v="1"/>
          </reference>
        </references>
      </pivotArea>
    </chartFormat>
    <chartFormat chart="8" format="68" series="1">
      <pivotArea type="data" outline="0" fieldPosition="0">
        <references count="2">
          <reference field="4294967294" count="1" selected="0">
            <x v="0"/>
          </reference>
          <reference field="2" count="1" selected="0">
            <x v="0"/>
          </reference>
        </references>
      </pivotArea>
    </chartFormat>
    <chartFormat chart="10" format="82" series="1">
      <pivotArea type="data" outline="0" fieldPosition="0">
        <references count="2">
          <reference field="4294967294" count="1" selected="0">
            <x v="0"/>
          </reference>
          <reference field="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A6776CB1-265E-4A50-9436-0D2124F5A512}" name="NameCategoryAnalysis-Pie-Pivot"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8">
  <location ref="A3:C7" firstHeaderRow="1" firstDataRow="2" firstDataCol="1" rowPageCount="1" colPageCount="1"/>
  <pivotFields count="15">
    <pivotField showAll="0"/>
    <pivotField numFmtId="15" showAll="0"/>
    <pivotField axis="axisCol" showAll="0" defaultSubtotal="0">
      <items count="7">
        <item h="1" x="0"/>
        <item h="1" x="1"/>
        <item h="1" x="2"/>
        <item h="1" x="3"/>
        <item x="4"/>
        <item h="1" x="5"/>
        <item h="1" m="1" x="6"/>
      </items>
    </pivotField>
    <pivotField showAll="0"/>
    <pivotField axis="axisPage" showAll="0">
      <items count="5">
        <item x="0"/>
        <item m="1" x="3"/>
        <item x="1"/>
        <item m="1" x="2"/>
        <item t="default"/>
      </items>
    </pivotField>
    <pivotField showAll="0"/>
    <pivotField axis="axisRow" showAll="0">
      <items count="24">
        <item x="8"/>
        <item m="1" x="22"/>
        <item x="12"/>
        <item x="17"/>
        <item x="16"/>
        <item x="4"/>
        <item x="5"/>
        <item x="20"/>
        <item x="19"/>
        <item x="11"/>
        <item x="3"/>
        <item x="18"/>
        <item x="2"/>
        <item x="7"/>
        <item x="9"/>
        <item x="14"/>
        <item x="0"/>
        <item x="1"/>
        <item x="10"/>
        <item x="15"/>
        <item x="13"/>
        <item m="1" x="21"/>
        <item x="6"/>
        <item t="default"/>
      </items>
    </pivotField>
    <pivotField showAll="0"/>
    <pivotField showAll="0"/>
    <pivotField showAll="0">
      <items count="27">
        <item h="1" x="4"/>
        <item h="1" x="19"/>
        <item h="1" x="9"/>
        <item h="1" x="0"/>
        <item h="1" x="7"/>
        <item h="1" x="20"/>
        <item h="1" x="21"/>
        <item h="1" x="8"/>
        <item h="1" x="16"/>
        <item h="1" x="11"/>
        <item x="15"/>
        <item h="1" x="2"/>
        <item h="1" x="18"/>
        <item h="1" x="23"/>
        <item h="1" x="1"/>
        <item h="1" m="1" x="25"/>
        <item h="1" x="6"/>
        <item h="1" x="22"/>
        <item h="1" x="12"/>
        <item h="1" x="5"/>
        <item h="1" x="14"/>
        <item h="1" x="3"/>
        <item h="1" x="10"/>
        <item h="1" x="13"/>
        <item h="1" x="17"/>
        <item h="1" m="1" x="24"/>
        <item t="default"/>
      </items>
    </pivotField>
    <pivotField showAll="0"/>
    <pivotField numFmtId="8" showAll="0"/>
    <pivotField showAll="0"/>
    <pivotField showAll="0"/>
    <pivotField dataField="1" dragToRow="0" dragToCol="0" dragToPage="0" showAll="0" defaultSubtotal="0"/>
  </pivotFields>
  <rowFields count="1">
    <field x="6"/>
  </rowFields>
  <rowItems count="3">
    <i>
      <x v="5"/>
    </i>
    <i>
      <x v="12"/>
    </i>
    <i t="grand">
      <x/>
    </i>
  </rowItems>
  <colFields count="1">
    <field x="2"/>
  </colFields>
  <colItems count="2">
    <i>
      <x v="4"/>
    </i>
    <i t="grand">
      <x/>
    </i>
  </colItems>
  <pageFields count="1">
    <pageField fld="4" item="2" hier="-1"/>
  </pageFields>
  <dataFields count="1">
    <dataField name="Sum of Absolute Value Amount" fld="14" baseField="0" baseItem="0" numFmtId="8"/>
  </dataFields>
  <chartFormats count="13">
    <chartFormat chart="17" format="18" series="1">
      <pivotArea type="data" outline="0" fieldPosition="0">
        <references count="1">
          <reference field="2" count="1" selected="0">
            <x v="5"/>
          </reference>
        </references>
      </pivotArea>
    </chartFormat>
    <chartFormat chart="17" format="19" series="1">
      <pivotArea type="data" outline="0" fieldPosition="0">
        <references count="2">
          <reference field="4294967294" count="1" selected="0">
            <x v="0"/>
          </reference>
          <reference field="2" count="1" selected="0">
            <x v="5"/>
          </reference>
        </references>
      </pivotArea>
    </chartFormat>
    <chartFormat chart="17" format="26" series="1">
      <pivotArea type="data" outline="0" fieldPosition="0">
        <references count="2">
          <reference field="4294967294" count="1" selected="0">
            <x v="0"/>
          </reference>
          <reference field="2" count="1" selected="0">
            <x v="4"/>
          </reference>
        </references>
      </pivotArea>
    </chartFormat>
    <chartFormat chart="17" format="27" series="1">
      <pivotArea type="data" outline="0" fieldPosition="0">
        <references count="2">
          <reference field="4294967294" count="1" selected="0">
            <x v="0"/>
          </reference>
          <reference field="2" count="1" selected="0">
            <x v="3"/>
          </reference>
        </references>
      </pivotArea>
    </chartFormat>
    <chartFormat chart="17" format="28" series="1">
      <pivotArea type="data" outline="0" fieldPosition="0">
        <references count="2">
          <reference field="4294967294" count="1" selected="0">
            <x v="0"/>
          </reference>
          <reference field="2" count="1" selected="0">
            <x v="2"/>
          </reference>
        </references>
      </pivotArea>
    </chartFormat>
    <chartFormat chart="17" format="29" series="1">
      <pivotArea type="data" outline="0" fieldPosition="0">
        <references count="2">
          <reference field="4294967294" count="1" selected="0">
            <x v="0"/>
          </reference>
          <reference field="2" count="1" selected="0">
            <x v="1"/>
          </reference>
        </references>
      </pivotArea>
    </chartFormat>
    <chartFormat chart="17" format="30" series="1">
      <pivotArea type="data" outline="0" fieldPosition="0">
        <references count="2">
          <reference field="4294967294" count="1" selected="0">
            <x v="0"/>
          </reference>
          <reference field="2" count="1" selected="0">
            <x v="0"/>
          </reference>
        </references>
      </pivotArea>
    </chartFormat>
    <chartFormat chart="17" format="31" series="1">
      <pivotArea type="data" outline="0" fieldPosition="0">
        <references count="1">
          <reference field="4294967294" count="1" selected="0">
            <x v="0"/>
          </reference>
        </references>
      </pivotArea>
    </chartFormat>
    <chartFormat chart="17" format="34">
      <pivotArea type="data" outline="0" fieldPosition="0">
        <references count="3">
          <reference field="4294967294" count="1" selected="0">
            <x v="0"/>
          </reference>
          <reference field="2" count="1" selected="0">
            <x v="5"/>
          </reference>
          <reference field="6" count="1" selected="0">
            <x v="5"/>
          </reference>
        </references>
      </pivotArea>
    </chartFormat>
    <chartFormat chart="17" format="35">
      <pivotArea type="data" outline="0" fieldPosition="0">
        <references count="3">
          <reference field="4294967294" count="1" selected="0">
            <x v="0"/>
          </reference>
          <reference field="2" count="1" selected="0">
            <x v="5"/>
          </reference>
          <reference field="6" count="1" selected="0">
            <x v="13"/>
          </reference>
        </references>
      </pivotArea>
    </chartFormat>
    <chartFormat chart="17" format="36">
      <pivotArea type="data" outline="0" fieldPosition="0">
        <references count="3">
          <reference field="4294967294" count="1" selected="0">
            <x v="0"/>
          </reference>
          <reference field="2" count="1" selected="0">
            <x v="5"/>
          </reference>
          <reference field="6" count="1" selected="0">
            <x v="10"/>
          </reference>
        </references>
      </pivotArea>
    </chartFormat>
    <chartFormat chart="17" format="37">
      <pivotArea type="data" outline="0" fieldPosition="0">
        <references count="3">
          <reference field="4294967294" count="1" selected="0">
            <x v="0"/>
          </reference>
          <reference field="2" count="1" selected="0">
            <x v="4"/>
          </reference>
          <reference field="6" count="1" selected="0">
            <x v="5"/>
          </reference>
        </references>
      </pivotArea>
    </chartFormat>
    <chartFormat chart="17" format="38">
      <pivotArea type="data" outline="0" fieldPosition="0">
        <references count="3">
          <reference field="4294967294" count="1" selected="0">
            <x v="0"/>
          </reference>
          <reference field="2" count="1" selected="0">
            <x v="4"/>
          </reference>
          <reference field="6" count="1" selected="0">
            <x v="1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5CD5F32F-19E7-465C-971C-6B28DEA1DB9A}" name="SpendCategoryAnalysis-Pie-Pivot"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23">
  <location ref="A3:B5" firstHeaderRow="1" firstDataRow="2" firstDataCol="1" rowPageCount="1" colPageCount="1"/>
  <pivotFields count="15">
    <pivotField showAll="0"/>
    <pivotField numFmtId="15" showAll="0"/>
    <pivotField axis="axisCol" showAll="0" defaultSubtotal="0">
      <items count="7">
        <item h="1" x="0"/>
        <item h="1" x="1"/>
        <item h="1" x="2"/>
        <item h="1" x="3"/>
        <item x="4"/>
        <item h="1" x="5"/>
        <item h="1" m="1" x="6"/>
      </items>
    </pivotField>
    <pivotField showAll="0"/>
    <pivotField axis="axisPage" showAll="0">
      <items count="5">
        <item x="0"/>
        <item m="1" x="3"/>
        <item x="1"/>
        <item m="1" x="2"/>
        <item t="default"/>
      </items>
    </pivotField>
    <pivotField showAll="0">
      <items count="239">
        <item h="1" x="29"/>
        <item h="1" x="12"/>
        <item h="1" x="96"/>
        <item h="1" m="1" x="226"/>
        <item h="1" x="88"/>
        <item h="1" x="117"/>
        <item h="1" x="141"/>
        <item h="1" x="181"/>
        <item h="1" x="197"/>
        <item h="1" x="45"/>
        <item h="1" x="171"/>
        <item h="1" x="2"/>
        <item h="1" x="144"/>
        <item h="1" x="85"/>
        <item h="1" x="74"/>
        <item h="1" x="211"/>
        <item h="1" x="18"/>
        <item h="1" x="140"/>
        <item h="1" x="195"/>
        <item h="1" x="60"/>
        <item h="1" x="172"/>
        <item h="1" x="176"/>
        <item h="1" x="72"/>
        <item h="1" x="110"/>
        <item h="1" x="170"/>
        <item h="1" x="139"/>
        <item h="1" x="102"/>
        <item h="1" x="8"/>
        <item h="1" x="215"/>
        <item h="1" x="33"/>
        <item h="1" x="10"/>
        <item h="1" x="43"/>
        <item h="1" x="4"/>
        <item h="1" x="200"/>
        <item h="1" x="100"/>
        <item h="1" x="214"/>
        <item h="1" x="154"/>
        <item h="1" x="41"/>
        <item h="1" x="217"/>
        <item h="1" x="86"/>
        <item h="1" x="39"/>
        <item h="1" x="186"/>
        <item h="1" x="187"/>
        <item h="1" x="64"/>
        <item h="1" x="164"/>
        <item h="1" x="83"/>
        <item h="1" x="202"/>
        <item h="1" x="150"/>
        <item h="1" x="51"/>
        <item h="1" x="218"/>
        <item h="1" x="162"/>
        <item h="1" x="36"/>
        <item h="1" x="7"/>
        <item h="1" x="73"/>
        <item h="1" x="163"/>
        <item h="1" x="188"/>
        <item h="1" x="190"/>
        <item h="1" x="82"/>
        <item h="1" x="184"/>
        <item h="1" x="183"/>
        <item h="1" x="189"/>
        <item h="1" x="180"/>
        <item h="1" x="196"/>
        <item h="1" x="194"/>
        <item h="1" x="99"/>
        <item h="1" x="27"/>
        <item h="1" x="53"/>
        <item h="1" x="182"/>
        <item h="1" x="157"/>
        <item h="1" x="9"/>
        <item h="1" x="114"/>
        <item h="1" x="185"/>
        <item h="1" x="124"/>
        <item h="1" x="173"/>
        <item h="1" m="1" x="234"/>
        <item h="1" m="1" x="235"/>
        <item h="1" m="1" x="231"/>
        <item h="1" x="87"/>
        <item h="1" m="1" x="221"/>
        <item h="1" m="1" x="233"/>
        <item h="1" m="1" x="228"/>
        <item h="1" x="13"/>
        <item h="1" x="20"/>
        <item h="1" x="111"/>
        <item h="1" x="93"/>
        <item h="1" m="1" x="225"/>
        <item h="1" m="1" x="237"/>
        <item h="1" m="1" x="236"/>
        <item h="1" x="138"/>
        <item h="1" m="1" x="224"/>
        <item h="1" x="54"/>
        <item h="1" x="42"/>
        <item h="1" x="112"/>
        <item h="1" x="25"/>
        <item h="1" x="24"/>
        <item h="1" x="61"/>
        <item h="1" x="38"/>
        <item h="1" x="3"/>
        <item h="1" x="47"/>
        <item h="1" x="30"/>
        <item h="1" x="48"/>
        <item h="1" x="32"/>
        <item h="1" x="31"/>
        <item h="1" x="46"/>
        <item h="1" x="148"/>
        <item h="1" x="95"/>
        <item h="1" x="94"/>
        <item h="1" x="159"/>
        <item h="1" x="193"/>
        <item h="1" x="104"/>
        <item h="1" x="168"/>
        <item h="1" x="49"/>
        <item h="1" x="115"/>
        <item h="1" x="81"/>
        <item h="1" x="98"/>
        <item h="1" x="149"/>
        <item h="1" x="17"/>
        <item h="1" x="153"/>
        <item h="1" x="75"/>
        <item h="1" x="136"/>
        <item h="1" x="103"/>
        <item h="1" x="97"/>
        <item h="1" x="158"/>
        <item h="1" x="165"/>
        <item h="1" x="52"/>
        <item h="1" x="91"/>
        <item h="1" x="128"/>
        <item h="1" x="208"/>
        <item h="1" x="66"/>
        <item h="1" x="22"/>
        <item h="1" x="19"/>
        <item h="1" x="108"/>
        <item h="1" x="34"/>
        <item h="1" x="23"/>
        <item h="1" x="142"/>
        <item h="1" x="199"/>
        <item h="1" x="175"/>
        <item h="1" x="119"/>
        <item h="1" x="205"/>
        <item h="1" x="59"/>
        <item h="1" x="89"/>
        <item h="1" x="78"/>
        <item h="1" x="80"/>
        <item h="1" x="178"/>
        <item h="1" x="50"/>
        <item h="1" x="133"/>
        <item h="1" x="56"/>
        <item h="1" x="26"/>
        <item h="1" x="14"/>
        <item h="1" x="65"/>
        <item h="1" x="147"/>
        <item h="1" x="68"/>
        <item h="1" x="167"/>
        <item h="1" x="77"/>
        <item h="1" x="15"/>
        <item h="1" x="16"/>
        <item h="1" x="155"/>
        <item h="1" x="67"/>
        <item h="1" x="44"/>
        <item h="1" x="166"/>
        <item h="1" x="192"/>
        <item h="1" x="118"/>
        <item h="1" x="146"/>
        <item h="1" x="191"/>
        <item h="1" x="57"/>
        <item h="1" x="177"/>
        <item h="1" x="131"/>
        <item h="1" x="101"/>
        <item h="1" x="127"/>
        <item h="1" x="90"/>
        <item h="1" x="63"/>
        <item h="1" x="116"/>
        <item h="1" x="125"/>
        <item h="1" x="206"/>
        <item h="1" x="109"/>
        <item h="1" x="55"/>
        <item h="1" x="84"/>
        <item h="1" x="209"/>
        <item h="1" x="71"/>
        <item h="1" x="58"/>
        <item h="1" x="79"/>
        <item h="1" x="122"/>
        <item h="1" x="123"/>
        <item h="1" x="121"/>
        <item h="1" x="107"/>
        <item h="1" x="5"/>
        <item h="1" x="113"/>
        <item h="1" x="151"/>
        <item h="1" x="174"/>
        <item h="1" x="207"/>
        <item h="1" x="130"/>
        <item h="1" x="62"/>
        <item h="1" x="92"/>
        <item h="1" x="129"/>
        <item h="1" x="76"/>
        <item h="1" x="105"/>
        <item h="1" x="143"/>
        <item x="213"/>
        <item h="1" x="69"/>
        <item h="1" x="161"/>
        <item h="1" x="203"/>
        <item h="1" m="1" x="223"/>
        <item h="1" m="1" x="227"/>
        <item h="1" m="1" x="229"/>
        <item h="1" m="1" x="222"/>
        <item h="1" x="201"/>
        <item h="1" x="21"/>
        <item h="1" x="37"/>
        <item h="1" m="1" x="220"/>
        <item h="1" m="1" x="230"/>
        <item h="1" m="1" x="232"/>
        <item h="1" x="179"/>
        <item h="1" x="6"/>
        <item h="1" x="28"/>
        <item h="1" x="120"/>
        <item h="1" x="35"/>
        <item h="1" x="11"/>
        <item h="1" x="145"/>
        <item h="1" x="212"/>
        <item h="1" x="106"/>
        <item h="1" x="132"/>
        <item h="1" x="70"/>
        <item h="1" x="216"/>
        <item h="1" x="204"/>
        <item h="1" x="219"/>
        <item h="1" x="40"/>
        <item h="1" x="210"/>
        <item h="1" x="152"/>
        <item h="1" x="134"/>
        <item h="1" x="135"/>
        <item h="1" x="156"/>
        <item h="1" x="198"/>
        <item h="1" x="169"/>
        <item h="1" x="126"/>
        <item h="1" x="137"/>
        <item h="1" x="1"/>
        <item h="1" x="0"/>
        <item h="1" x="160"/>
        <item t="default"/>
      </items>
    </pivotField>
    <pivotField showAll="0">
      <items count="24">
        <item h="1" x="8"/>
        <item h="1" m="1" x="22"/>
        <item h="1" x="12"/>
        <item h="1" x="17"/>
        <item h="1" x="16"/>
        <item x="4"/>
        <item h="1" x="5"/>
        <item h="1" x="20"/>
        <item h="1" x="19"/>
        <item h="1" x="6"/>
        <item h="1" x="11"/>
        <item x="3"/>
        <item h="1" x="18"/>
        <item h="1" x="2"/>
        <item h="1" x="7"/>
        <item h="1" x="9"/>
        <item h="1" x="14"/>
        <item h="1" x="0"/>
        <item h="1" x="1"/>
        <item h="1" x="10"/>
        <item h="1" x="15"/>
        <item h="1" x="13"/>
        <item h="1" m="1" x="21"/>
        <item t="default"/>
      </items>
    </pivotField>
    <pivotField showAll="0"/>
    <pivotField axis="axisRow" showAll="0">
      <items count="15">
        <item x="9"/>
        <item x="10"/>
        <item x="3"/>
        <item x="12"/>
        <item x="2"/>
        <item x="7"/>
        <item x="0"/>
        <item x="1"/>
        <item x="8"/>
        <item x="5"/>
        <item x="11"/>
        <item x="4"/>
        <item x="6"/>
        <item m="1" x="13"/>
        <item t="default"/>
      </items>
    </pivotField>
    <pivotField showAll="0">
      <items count="27">
        <item h="1" x="4"/>
        <item h="1" x="19"/>
        <item h="1" x="9"/>
        <item h="1" x="0"/>
        <item h="1" x="7"/>
        <item h="1" x="20"/>
        <item h="1" x="21"/>
        <item h="1" x="8"/>
        <item h="1" x="16"/>
        <item h="1" x="11"/>
        <item x="15"/>
        <item h="1" x="2"/>
        <item h="1" x="18"/>
        <item h="1" x="23"/>
        <item h="1" x="1"/>
        <item h="1" m="1" x="25"/>
        <item h="1" x="6"/>
        <item h="1" x="22"/>
        <item h="1" x="12"/>
        <item h="1" x="5"/>
        <item h="1" x="14"/>
        <item h="1" x="3"/>
        <item h="1" x="10"/>
        <item h="1" x="13"/>
        <item h="1" x="17"/>
        <item h="1" m="1" x="24"/>
        <item t="default"/>
      </items>
    </pivotField>
    <pivotField showAll="0"/>
    <pivotField numFmtId="8" showAll="0"/>
    <pivotField showAll="0"/>
    <pivotField showAll="0"/>
    <pivotField dataField="1" dragToRow="0" dragToCol="0" dragToPage="0" showAll="0" defaultSubtotal="0"/>
  </pivotFields>
  <rowFields count="1">
    <field x="8"/>
  </rowFields>
  <rowItems count="1">
    <i t="grand">
      <x/>
    </i>
  </rowItems>
  <colFields count="1">
    <field x="2"/>
  </colFields>
  <colItems count="1">
    <i t="grand">
      <x/>
    </i>
  </colItems>
  <pageFields count="1">
    <pageField fld="4" item="2" hier="-1"/>
  </pageFields>
  <dataFields count="1">
    <dataField name="Sum of Absolute Value Amount" fld="14" baseField="0" baseItem="0" numFmtId="8"/>
  </dataFields>
  <chartFormats count="16">
    <chartFormat chart="22" format="18" series="1">
      <pivotArea type="data" outline="0" fieldPosition="0">
        <references count="2">
          <reference field="4294967294" count="1" selected="0">
            <x v="0"/>
          </reference>
          <reference field="2" count="1" selected="0">
            <x v="5"/>
          </reference>
        </references>
      </pivotArea>
    </chartFormat>
    <chartFormat chart="22" format="19">
      <pivotArea type="data" outline="0" fieldPosition="0">
        <references count="3">
          <reference field="4294967294" count="1" selected="0">
            <x v="0"/>
          </reference>
          <reference field="2" count="1" selected="0">
            <x v="5"/>
          </reference>
          <reference field="8" count="1" selected="0">
            <x v="0"/>
          </reference>
        </references>
      </pivotArea>
    </chartFormat>
    <chartFormat chart="22" format="20">
      <pivotArea type="data" outline="0" fieldPosition="0">
        <references count="3">
          <reference field="4294967294" count="1" selected="0">
            <x v="0"/>
          </reference>
          <reference field="2" count="1" selected="0">
            <x v="5"/>
          </reference>
          <reference field="8" count="1" selected="0">
            <x v="2"/>
          </reference>
        </references>
      </pivotArea>
    </chartFormat>
    <chartFormat chart="22" format="21">
      <pivotArea type="data" outline="0" fieldPosition="0">
        <references count="3">
          <reference field="4294967294" count="1" selected="0">
            <x v="0"/>
          </reference>
          <reference field="2" count="1" selected="0">
            <x v="5"/>
          </reference>
          <reference field="8" count="1" selected="0">
            <x v="5"/>
          </reference>
        </references>
      </pivotArea>
    </chartFormat>
    <chartFormat chart="22" format="22">
      <pivotArea type="data" outline="0" fieldPosition="0">
        <references count="3">
          <reference field="4294967294" count="1" selected="0">
            <x v="0"/>
          </reference>
          <reference field="2" count="1" selected="0">
            <x v="5"/>
          </reference>
          <reference field="8" count="1" selected="0">
            <x v="9"/>
          </reference>
        </references>
      </pivotArea>
    </chartFormat>
    <chartFormat chart="22" format="23" series="1">
      <pivotArea type="data" outline="0" fieldPosition="0">
        <references count="2">
          <reference field="4294967294" count="1" selected="0">
            <x v="0"/>
          </reference>
          <reference field="2" count="1" selected="0">
            <x v="4"/>
          </reference>
        </references>
      </pivotArea>
    </chartFormat>
    <chartFormat chart="22" format="24" series="1">
      <pivotArea type="data" outline="0" fieldPosition="0">
        <references count="2">
          <reference field="4294967294" count="1" selected="0">
            <x v="0"/>
          </reference>
          <reference field="2" count="1" selected="0">
            <x v="3"/>
          </reference>
        </references>
      </pivotArea>
    </chartFormat>
    <chartFormat chart="22" format="25" series="1">
      <pivotArea type="data" outline="0" fieldPosition="0">
        <references count="2">
          <reference field="4294967294" count="1" selected="0">
            <x v="0"/>
          </reference>
          <reference field="2" count="1" selected="0">
            <x v="2"/>
          </reference>
        </references>
      </pivotArea>
    </chartFormat>
    <chartFormat chart="22" format="26" series="1">
      <pivotArea type="data" outline="0" fieldPosition="0">
        <references count="2">
          <reference field="4294967294" count="1" selected="0">
            <x v="0"/>
          </reference>
          <reference field="2" count="1" selected="0">
            <x v="1"/>
          </reference>
        </references>
      </pivotArea>
    </chartFormat>
    <chartFormat chart="22" format="27" series="1">
      <pivotArea type="data" outline="0" fieldPosition="0">
        <references count="2">
          <reference field="4294967294" count="1" selected="0">
            <x v="0"/>
          </reference>
          <reference field="2" count="1" selected="0">
            <x v="0"/>
          </reference>
        </references>
      </pivotArea>
    </chartFormat>
    <chartFormat chart="22" format="28">
      <pivotArea type="data" outline="0" fieldPosition="0">
        <references count="3">
          <reference field="4294967294" count="1" selected="0">
            <x v="0"/>
          </reference>
          <reference field="2" count="1" selected="0">
            <x v="4"/>
          </reference>
          <reference field="8" count="1" selected="0">
            <x v="0"/>
          </reference>
        </references>
      </pivotArea>
    </chartFormat>
    <chartFormat chart="22" format="29">
      <pivotArea type="data" outline="0" fieldPosition="0">
        <references count="3">
          <reference field="4294967294" count="1" selected="0">
            <x v="0"/>
          </reference>
          <reference field="2" count="1" selected="0">
            <x v="4"/>
          </reference>
          <reference field="8" count="1" selected="0">
            <x v="2"/>
          </reference>
        </references>
      </pivotArea>
    </chartFormat>
    <chartFormat chart="22" format="30">
      <pivotArea type="data" outline="0" fieldPosition="0">
        <references count="3">
          <reference field="4294967294" count="1" selected="0">
            <x v="0"/>
          </reference>
          <reference field="2" count="1" selected="0">
            <x v="4"/>
          </reference>
          <reference field="8" count="1" selected="0">
            <x v="5"/>
          </reference>
        </references>
      </pivotArea>
    </chartFormat>
    <chartFormat chart="22" format="31">
      <pivotArea type="data" outline="0" fieldPosition="0">
        <references count="3">
          <reference field="4294967294" count="1" selected="0">
            <x v="0"/>
          </reference>
          <reference field="2" count="1" selected="0">
            <x v="4"/>
          </reference>
          <reference field="8" count="1" selected="0">
            <x v="9"/>
          </reference>
        </references>
      </pivotArea>
    </chartFormat>
    <chartFormat chart="22" format="32" series="1">
      <pivotArea type="data" outline="0" fieldPosition="0">
        <references count="1">
          <reference field="4294967294" count="1" selected="0">
            <x v="0"/>
          </reference>
        </references>
      </pivotArea>
    </chartFormat>
    <chartFormat chart="22" format="33">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196E1DEB-39B9-4DB7-B41B-B6A37B405FC1}" name="TimelineAnalysisPivot" cacheId="3"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chartFormat="47">
  <location ref="A4:C18" firstHeaderRow="1" firstDataRow="2" firstDataCol="1" rowPageCount="2" colPageCount="1"/>
  <pivotFields count="15">
    <pivotField showAll="0"/>
    <pivotField axis="axisRow" numFmtId="15" showAll="0">
      <items count="15">
        <item x="0"/>
        <item x="6"/>
        <item x="7"/>
        <item x="8"/>
        <item x="9"/>
        <item x="10"/>
        <item x="11"/>
        <item x="12"/>
        <item x="1"/>
        <item x="2"/>
        <item x="3"/>
        <item x="4"/>
        <item x="5"/>
        <item x="13"/>
        <item t="default"/>
      </items>
    </pivotField>
    <pivotField axis="axisCol" showAll="0" defaultSubtotal="0">
      <items count="7">
        <item h="1" x="0"/>
        <item h="1" x="1"/>
        <item h="1" x="2"/>
        <item h="1" x="3"/>
        <item x="4"/>
        <item x="5"/>
        <item m="1" x="6"/>
      </items>
    </pivotField>
    <pivotField showAll="0"/>
    <pivotField axis="axisPage" showAll="0">
      <items count="5">
        <item x="0"/>
        <item m="1" x="3"/>
        <item x="1"/>
        <item m="1" x="2"/>
        <item t="default"/>
      </items>
    </pivotField>
    <pivotField showAll="0"/>
    <pivotField showAll="0"/>
    <pivotField showAll="0"/>
    <pivotField showAll="0"/>
    <pivotField axis="axisPage" multipleItemSelectionAllowed="1" showAll="0">
      <items count="27">
        <item x="4"/>
        <item x="19"/>
        <item x="9"/>
        <item x="0"/>
        <item x="7"/>
        <item x="20"/>
        <item x="21"/>
        <item x="8"/>
        <item x="16"/>
        <item x="11"/>
        <item x="15"/>
        <item x="2"/>
        <item h="1" x="18"/>
        <item x="1"/>
        <item m="1" x="25"/>
        <item x="6"/>
        <item x="22"/>
        <item x="12"/>
        <item x="5"/>
        <item x="14"/>
        <item x="3"/>
        <item x="10"/>
        <item x="13"/>
        <item x="17"/>
        <item m="1" x="24"/>
        <item h="1" x="23"/>
        <item t="default"/>
      </items>
    </pivotField>
    <pivotField showAll="0"/>
    <pivotField numFmtId="8" showAll="0"/>
    <pivotField showAll="0"/>
    <pivotField showAll="0"/>
    <pivotField dataField="1" dragToRow="0" dragToCol="0" dragToPage="0" showAll="0" defaultSubtotal="0"/>
  </pivotFields>
  <rowFields count="1">
    <field x="1"/>
  </rowFields>
  <rowItems count="13">
    <i>
      <x v="1"/>
    </i>
    <i>
      <x v="2"/>
    </i>
    <i>
      <x v="3"/>
    </i>
    <i>
      <x v="4"/>
    </i>
    <i>
      <x v="5"/>
    </i>
    <i>
      <x v="6"/>
    </i>
    <i>
      <x v="7"/>
    </i>
    <i>
      <x v="8"/>
    </i>
    <i>
      <x v="9"/>
    </i>
    <i>
      <x v="10"/>
    </i>
    <i>
      <x v="11"/>
    </i>
    <i>
      <x v="12"/>
    </i>
    <i t="grand">
      <x/>
    </i>
  </rowItems>
  <colFields count="1">
    <field x="2"/>
  </colFields>
  <colItems count="2">
    <i>
      <x v="4"/>
    </i>
    <i>
      <x v="5"/>
    </i>
  </colItems>
  <pageFields count="2">
    <pageField fld="4" item="2" hier="-1"/>
    <pageField fld="9" hier="-1"/>
  </pageFields>
  <dataFields count="1">
    <dataField name="Sum of Absolute Value Amount" fld="14" baseField="1" baseItem="0" numFmtId="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9D76E371-3302-46D3-9B24-C1FD1444B076}" name="CostCenterAnalysis-Bar-Pivot"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28">
  <location ref="A3:R8" firstHeaderRow="1" firstDataRow="2" firstDataCol="1" rowPageCount="1" colPageCount="1"/>
  <pivotFields count="15">
    <pivotField showAll="0"/>
    <pivotField numFmtId="15" showAll="0"/>
    <pivotField axis="axisRow" showAll="0" defaultSubtotal="0">
      <items count="7">
        <item h="1" x="0"/>
        <item h="1" x="1"/>
        <item h="1" x="2"/>
        <item x="3"/>
        <item x="4"/>
        <item x="5"/>
        <item m="1" x="6"/>
      </items>
    </pivotField>
    <pivotField showAll="0"/>
    <pivotField axis="axisPage" showAll="0">
      <items count="5">
        <item x="0"/>
        <item m="1" x="3"/>
        <item x="1"/>
        <item m="1" x="2"/>
        <item t="default"/>
      </items>
    </pivotField>
    <pivotField showAll="0"/>
    <pivotField showAll="0"/>
    <pivotField showAll="0"/>
    <pivotField showAll="0"/>
    <pivotField axis="axisCol" showAll="0">
      <items count="27">
        <item x="4"/>
        <item x="19"/>
        <item x="9"/>
        <item x="0"/>
        <item x="7"/>
        <item x="20"/>
        <item x="21"/>
        <item x="8"/>
        <item x="16"/>
        <item x="11"/>
        <item x="15"/>
        <item x="2"/>
        <item h="1" x="18"/>
        <item x="1"/>
        <item x="6"/>
        <item x="22"/>
        <item x="12"/>
        <item x="5"/>
        <item x="14"/>
        <item x="3"/>
        <item x="10"/>
        <item x="13"/>
        <item x="17"/>
        <item m="1" x="24"/>
        <item m="1" x="25"/>
        <item h="1" x="23"/>
        <item t="default"/>
      </items>
    </pivotField>
    <pivotField showAll="0"/>
    <pivotField numFmtId="8" showAll="0"/>
    <pivotField showAll="0"/>
    <pivotField showAll="0"/>
    <pivotField dataField="1" dragToRow="0" dragToCol="0" dragToPage="0" showAll="0" defaultSubtotal="0"/>
  </pivotFields>
  <rowFields count="1">
    <field x="2"/>
  </rowFields>
  <rowItems count="4">
    <i>
      <x v="3"/>
    </i>
    <i>
      <x v="4"/>
    </i>
    <i>
      <x v="5"/>
    </i>
    <i t="grand">
      <x/>
    </i>
  </rowItems>
  <colFields count="1">
    <field x="9"/>
  </colFields>
  <colItems count="17">
    <i>
      <x/>
    </i>
    <i>
      <x v="1"/>
    </i>
    <i>
      <x v="5"/>
    </i>
    <i>
      <x v="8"/>
    </i>
    <i>
      <x v="9"/>
    </i>
    <i>
      <x v="10"/>
    </i>
    <i>
      <x v="11"/>
    </i>
    <i>
      <x v="13"/>
    </i>
    <i>
      <x v="15"/>
    </i>
    <i>
      <x v="16"/>
    </i>
    <i>
      <x v="17"/>
    </i>
    <i>
      <x v="18"/>
    </i>
    <i>
      <x v="19"/>
    </i>
    <i>
      <x v="20"/>
    </i>
    <i>
      <x v="21"/>
    </i>
    <i>
      <x v="22"/>
    </i>
    <i t="grand">
      <x/>
    </i>
  </colItems>
  <pageFields count="1">
    <pageField fld="4" item="2" hier="-1"/>
  </pageFields>
  <dataFields count="1">
    <dataField name="Sum of Absolute Value Amount" fld="14" baseField="0" baseItem="0" numFmtId="8"/>
  </dataFields>
  <chartFormats count="17">
    <chartFormat chart="27" format="133" series="1">
      <pivotArea type="data" outline="0" fieldPosition="0">
        <references count="2">
          <reference field="4294967294" count="1" selected="0">
            <x v="0"/>
          </reference>
          <reference field="9" count="1" selected="0">
            <x v="0"/>
          </reference>
        </references>
      </pivotArea>
    </chartFormat>
    <chartFormat chart="27" format="134" series="1">
      <pivotArea type="data" outline="0" fieldPosition="0">
        <references count="2">
          <reference field="4294967294" count="1" selected="0">
            <x v="0"/>
          </reference>
          <reference field="9" count="1" selected="0">
            <x v="1"/>
          </reference>
        </references>
      </pivotArea>
    </chartFormat>
    <chartFormat chart="27" format="135" series="1">
      <pivotArea type="data" outline="0" fieldPosition="0">
        <references count="2">
          <reference field="4294967294" count="1" selected="0">
            <x v="0"/>
          </reference>
          <reference field="9" count="1" selected="0">
            <x v="5"/>
          </reference>
        </references>
      </pivotArea>
    </chartFormat>
    <chartFormat chart="27" format="136" series="1">
      <pivotArea type="data" outline="0" fieldPosition="0">
        <references count="2">
          <reference field="4294967294" count="1" selected="0">
            <x v="0"/>
          </reference>
          <reference field="9" count="1" selected="0">
            <x v="8"/>
          </reference>
        </references>
      </pivotArea>
    </chartFormat>
    <chartFormat chart="27" format="137" series="1">
      <pivotArea type="data" outline="0" fieldPosition="0">
        <references count="2">
          <reference field="4294967294" count="1" selected="0">
            <x v="0"/>
          </reference>
          <reference field="9" count="1" selected="0">
            <x v="9"/>
          </reference>
        </references>
      </pivotArea>
    </chartFormat>
    <chartFormat chart="27" format="138" series="1">
      <pivotArea type="data" outline="0" fieldPosition="0">
        <references count="2">
          <reference field="4294967294" count="1" selected="0">
            <x v="0"/>
          </reference>
          <reference field="9" count="1" selected="0">
            <x v="10"/>
          </reference>
        </references>
      </pivotArea>
    </chartFormat>
    <chartFormat chart="27" format="139" series="1">
      <pivotArea type="data" outline="0" fieldPosition="0">
        <references count="2">
          <reference field="4294967294" count="1" selected="0">
            <x v="0"/>
          </reference>
          <reference field="9" count="1" selected="0">
            <x v="11"/>
          </reference>
        </references>
      </pivotArea>
    </chartFormat>
    <chartFormat chart="27" format="140" series="1">
      <pivotArea type="data" outline="0" fieldPosition="0">
        <references count="2">
          <reference field="4294967294" count="1" selected="0">
            <x v="0"/>
          </reference>
          <reference field="9" count="1" selected="0">
            <x v="13"/>
          </reference>
        </references>
      </pivotArea>
    </chartFormat>
    <chartFormat chart="27" format="141" series="1">
      <pivotArea type="data" outline="0" fieldPosition="0">
        <references count="2">
          <reference field="4294967294" count="1" selected="0">
            <x v="0"/>
          </reference>
          <reference field="9" count="1" selected="0">
            <x v="15"/>
          </reference>
        </references>
      </pivotArea>
    </chartFormat>
    <chartFormat chart="27" format="142" series="1">
      <pivotArea type="data" outline="0" fieldPosition="0">
        <references count="2">
          <reference field="4294967294" count="1" selected="0">
            <x v="0"/>
          </reference>
          <reference field="9" count="1" selected="0">
            <x v="16"/>
          </reference>
        </references>
      </pivotArea>
    </chartFormat>
    <chartFormat chart="27" format="143" series="1">
      <pivotArea type="data" outline="0" fieldPosition="0">
        <references count="2">
          <reference field="4294967294" count="1" selected="0">
            <x v="0"/>
          </reference>
          <reference field="9" count="1" selected="0">
            <x v="17"/>
          </reference>
        </references>
      </pivotArea>
    </chartFormat>
    <chartFormat chart="27" format="144">
      <pivotArea type="data" outline="0" fieldPosition="0">
        <references count="3">
          <reference field="4294967294" count="1" selected="0">
            <x v="0"/>
          </reference>
          <reference field="2" count="1" selected="0">
            <x v="3"/>
          </reference>
          <reference field="9" count="1" selected="0">
            <x v="17"/>
          </reference>
        </references>
      </pivotArea>
    </chartFormat>
    <chartFormat chart="27" format="145" series="1">
      <pivotArea type="data" outline="0" fieldPosition="0">
        <references count="2">
          <reference field="4294967294" count="1" selected="0">
            <x v="0"/>
          </reference>
          <reference field="9" count="1" selected="0">
            <x v="18"/>
          </reference>
        </references>
      </pivotArea>
    </chartFormat>
    <chartFormat chart="27" format="146" series="1">
      <pivotArea type="data" outline="0" fieldPosition="0">
        <references count="2">
          <reference field="4294967294" count="1" selected="0">
            <x v="0"/>
          </reference>
          <reference field="9" count="1" selected="0">
            <x v="19"/>
          </reference>
        </references>
      </pivotArea>
    </chartFormat>
    <chartFormat chart="27" format="147" series="1">
      <pivotArea type="data" outline="0" fieldPosition="0">
        <references count="2">
          <reference field="4294967294" count="1" selected="0">
            <x v="0"/>
          </reference>
          <reference field="9" count="1" selected="0">
            <x v="20"/>
          </reference>
        </references>
      </pivotArea>
    </chartFormat>
    <chartFormat chart="27" format="148" series="1">
      <pivotArea type="data" outline="0" fieldPosition="0">
        <references count="2">
          <reference field="4294967294" count="1" selected="0">
            <x v="0"/>
          </reference>
          <reference field="9" count="1" selected="0">
            <x v="21"/>
          </reference>
        </references>
      </pivotArea>
    </chartFormat>
    <chartFormat chart="27" format="149" series="1">
      <pivotArea type="data" outline="0" fieldPosition="0">
        <references count="2">
          <reference field="4294967294" count="1" selected="0">
            <x v="0"/>
          </reference>
          <reference field="9" count="1" selected="0">
            <x v="2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3F102B2E-AAE8-4977-A116-7B131E46C3C4}" name="NameCategoryAnalysis-Bar-Pivot"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24">
  <location ref="A3:U11" firstHeaderRow="1" firstDataRow="2" firstDataCol="1" rowPageCount="1" colPageCount="1"/>
  <pivotFields count="15">
    <pivotField showAll="0"/>
    <pivotField numFmtId="15" showAll="0"/>
    <pivotField axis="axisRow" showAll="0" defaultSubtotal="0">
      <items count="7">
        <item x="0"/>
        <item x="1"/>
        <item x="2"/>
        <item x="3"/>
        <item x="4"/>
        <item x="5"/>
        <item m="1" x="6"/>
      </items>
    </pivotField>
    <pivotField showAll="0"/>
    <pivotField axis="axisPage" showAll="0">
      <items count="5">
        <item x="0"/>
        <item m="1" x="3"/>
        <item x="1"/>
        <item m="1" x="2"/>
        <item t="default"/>
      </items>
    </pivotField>
    <pivotField showAll="0"/>
    <pivotField axis="axisCol" showAll="0">
      <items count="24">
        <item x="8"/>
        <item m="1" x="22"/>
        <item x="12"/>
        <item x="17"/>
        <item x="16"/>
        <item x="4"/>
        <item x="5"/>
        <item x="20"/>
        <item x="19"/>
        <item x="11"/>
        <item x="3"/>
        <item x="18"/>
        <item x="2"/>
        <item x="7"/>
        <item x="9"/>
        <item x="14"/>
        <item x="0"/>
        <item x="1"/>
        <item x="10"/>
        <item x="15"/>
        <item x="13"/>
        <item m="1" x="21"/>
        <item x="6"/>
        <item t="default"/>
      </items>
    </pivotField>
    <pivotField showAll="0"/>
    <pivotField showAll="0"/>
    <pivotField showAll="0"/>
    <pivotField showAll="0"/>
    <pivotField numFmtId="8" showAll="0"/>
    <pivotField showAll="0"/>
    <pivotField showAll="0"/>
    <pivotField dataField="1" dragToRow="0" dragToCol="0" dragToPage="0" showAll="0" defaultSubtotal="0"/>
  </pivotFields>
  <rowFields count="1">
    <field x="2"/>
  </rowFields>
  <rowItems count="7">
    <i>
      <x/>
    </i>
    <i>
      <x v="1"/>
    </i>
    <i>
      <x v="2"/>
    </i>
    <i>
      <x v="3"/>
    </i>
    <i>
      <x v="4"/>
    </i>
    <i>
      <x v="5"/>
    </i>
    <i t="grand">
      <x/>
    </i>
  </rowItems>
  <colFields count="1">
    <field x="6"/>
  </colFields>
  <colItems count="20">
    <i>
      <x/>
    </i>
    <i>
      <x v="2"/>
    </i>
    <i>
      <x v="3"/>
    </i>
    <i>
      <x v="4"/>
    </i>
    <i>
      <x v="5"/>
    </i>
    <i>
      <x v="6"/>
    </i>
    <i>
      <x v="7"/>
    </i>
    <i>
      <x v="9"/>
    </i>
    <i>
      <x v="10"/>
    </i>
    <i>
      <x v="11"/>
    </i>
    <i>
      <x v="12"/>
    </i>
    <i>
      <x v="13"/>
    </i>
    <i>
      <x v="14"/>
    </i>
    <i>
      <x v="15"/>
    </i>
    <i>
      <x v="16"/>
    </i>
    <i>
      <x v="17"/>
    </i>
    <i>
      <x v="19"/>
    </i>
    <i>
      <x v="20"/>
    </i>
    <i>
      <x v="22"/>
    </i>
    <i t="grand">
      <x/>
    </i>
  </colItems>
  <pageFields count="1">
    <pageField fld="4" item="2" hier="-1"/>
  </pageFields>
  <dataFields count="1">
    <dataField name="Sum of Absolute Value Amount" fld="14" baseField="0" baseItem="0" numFmtId="8"/>
  </dataFields>
  <chartFormats count="19">
    <chartFormat chart="23" format="120" series="1">
      <pivotArea type="data" outline="0" fieldPosition="0">
        <references count="2">
          <reference field="4294967294" count="1" selected="0">
            <x v="0"/>
          </reference>
          <reference field="6" count="1" selected="0">
            <x v="0"/>
          </reference>
        </references>
      </pivotArea>
    </chartFormat>
    <chartFormat chart="23" format="121" series="1">
      <pivotArea type="data" outline="0" fieldPosition="0">
        <references count="2">
          <reference field="4294967294" count="1" selected="0">
            <x v="0"/>
          </reference>
          <reference field="6" count="1" selected="0">
            <x v="2"/>
          </reference>
        </references>
      </pivotArea>
    </chartFormat>
    <chartFormat chart="23" format="122" series="1">
      <pivotArea type="data" outline="0" fieldPosition="0">
        <references count="2">
          <reference field="4294967294" count="1" selected="0">
            <x v="0"/>
          </reference>
          <reference field="6" count="1" selected="0">
            <x v="3"/>
          </reference>
        </references>
      </pivotArea>
    </chartFormat>
    <chartFormat chart="23" format="123" series="1">
      <pivotArea type="data" outline="0" fieldPosition="0">
        <references count="2">
          <reference field="4294967294" count="1" selected="0">
            <x v="0"/>
          </reference>
          <reference field="6" count="1" selected="0">
            <x v="4"/>
          </reference>
        </references>
      </pivotArea>
    </chartFormat>
    <chartFormat chart="23" format="124" series="1">
      <pivotArea type="data" outline="0" fieldPosition="0">
        <references count="2">
          <reference field="4294967294" count="1" selected="0">
            <x v="0"/>
          </reference>
          <reference field="6" count="1" selected="0">
            <x v="5"/>
          </reference>
        </references>
      </pivotArea>
    </chartFormat>
    <chartFormat chart="23" format="125" series="1">
      <pivotArea type="data" outline="0" fieldPosition="0">
        <references count="2">
          <reference field="4294967294" count="1" selected="0">
            <x v="0"/>
          </reference>
          <reference field="6" count="1" selected="0">
            <x v="6"/>
          </reference>
        </references>
      </pivotArea>
    </chartFormat>
    <chartFormat chart="23" format="126" series="1">
      <pivotArea type="data" outline="0" fieldPosition="0">
        <references count="2">
          <reference field="4294967294" count="1" selected="0">
            <x v="0"/>
          </reference>
          <reference field="6" count="1" selected="0">
            <x v="7"/>
          </reference>
        </references>
      </pivotArea>
    </chartFormat>
    <chartFormat chart="23" format="127" series="1">
      <pivotArea type="data" outline="0" fieldPosition="0">
        <references count="2">
          <reference field="4294967294" count="1" selected="0">
            <x v="0"/>
          </reference>
          <reference field="6" count="1" selected="0">
            <x v="9"/>
          </reference>
        </references>
      </pivotArea>
    </chartFormat>
    <chartFormat chart="23" format="128" series="1">
      <pivotArea type="data" outline="0" fieldPosition="0">
        <references count="2">
          <reference field="4294967294" count="1" selected="0">
            <x v="0"/>
          </reference>
          <reference field="6" count="1" selected="0">
            <x v="10"/>
          </reference>
        </references>
      </pivotArea>
    </chartFormat>
    <chartFormat chart="23" format="129" series="1">
      <pivotArea type="data" outline="0" fieldPosition="0">
        <references count="2">
          <reference field="4294967294" count="1" selected="0">
            <x v="0"/>
          </reference>
          <reference field="6" count="1" selected="0">
            <x v="11"/>
          </reference>
        </references>
      </pivotArea>
    </chartFormat>
    <chartFormat chart="23" format="130" series="1">
      <pivotArea type="data" outline="0" fieldPosition="0">
        <references count="2">
          <reference field="4294967294" count="1" selected="0">
            <x v="0"/>
          </reference>
          <reference field="6" count="1" selected="0">
            <x v="12"/>
          </reference>
        </references>
      </pivotArea>
    </chartFormat>
    <chartFormat chart="23" format="131" series="1">
      <pivotArea type="data" outline="0" fieldPosition="0">
        <references count="2">
          <reference field="4294967294" count="1" selected="0">
            <x v="0"/>
          </reference>
          <reference field="6" count="1" selected="0">
            <x v="13"/>
          </reference>
        </references>
      </pivotArea>
    </chartFormat>
    <chartFormat chart="23" format="132" series="1">
      <pivotArea type="data" outline="0" fieldPosition="0">
        <references count="2">
          <reference field="4294967294" count="1" selected="0">
            <x v="0"/>
          </reference>
          <reference field="6" count="1" selected="0">
            <x v="14"/>
          </reference>
        </references>
      </pivotArea>
    </chartFormat>
    <chartFormat chart="23" format="133" series="1">
      <pivotArea type="data" outline="0" fieldPosition="0">
        <references count="2">
          <reference field="4294967294" count="1" selected="0">
            <x v="0"/>
          </reference>
          <reference field="6" count="1" selected="0">
            <x v="15"/>
          </reference>
        </references>
      </pivotArea>
    </chartFormat>
    <chartFormat chart="23" format="134" series="1">
      <pivotArea type="data" outline="0" fieldPosition="0">
        <references count="2">
          <reference field="4294967294" count="1" selected="0">
            <x v="0"/>
          </reference>
          <reference field="6" count="1" selected="0">
            <x v="16"/>
          </reference>
        </references>
      </pivotArea>
    </chartFormat>
    <chartFormat chart="23" format="135" series="1">
      <pivotArea type="data" outline="0" fieldPosition="0">
        <references count="2">
          <reference field="4294967294" count="1" selected="0">
            <x v="0"/>
          </reference>
          <reference field="6" count="1" selected="0">
            <x v="17"/>
          </reference>
        </references>
      </pivotArea>
    </chartFormat>
    <chartFormat chart="23" format="136" series="1">
      <pivotArea type="data" outline="0" fieldPosition="0">
        <references count="2">
          <reference field="4294967294" count="1" selected="0">
            <x v="0"/>
          </reference>
          <reference field="6" count="1" selected="0">
            <x v="19"/>
          </reference>
        </references>
      </pivotArea>
    </chartFormat>
    <chartFormat chart="23" format="137" series="1">
      <pivotArea type="data" outline="0" fieldPosition="0">
        <references count="2">
          <reference field="4294967294" count="1" selected="0">
            <x v="0"/>
          </reference>
          <reference field="6" count="1" selected="0">
            <x v="20"/>
          </reference>
        </references>
      </pivotArea>
    </chartFormat>
    <chartFormat chart="23" format="138" series="1">
      <pivotArea type="data" outline="0" fieldPosition="0">
        <references count="2">
          <reference field="4294967294" count="1" selected="0">
            <x v="0"/>
          </reference>
          <reference field="6" count="1" selected="0">
            <x v="2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4BF63483-6FB0-4A0A-8D91-3EA766DDD881}" name="SpendCategoryAnalysis-Bar-Pivot"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0">
  <location ref="A3:L11" firstHeaderRow="1" firstDataRow="2" firstDataCol="1" rowPageCount="1" colPageCount="1"/>
  <pivotFields count="15">
    <pivotField showAll="0"/>
    <pivotField numFmtId="15" showAll="0"/>
    <pivotField axis="axisRow" showAll="0" defaultSubtotal="0">
      <items count="7">
        <item x="0"/>
        <item x="1"/>
        <item x="2"/>
        <item x="3"/>
        <item x="4"/>
        <item x="5"/>
        <item m="1" x="6"/>
      </items>
    </pivotField>
    <pivotField showAll="0"/>
    <pivotField axis="axisPage" showAll="0">
      <items count="5">
        <item x="0"/>
        <item m="1" x="3"/>
        <item x="1"/>
        <item m="1" x="2"/>
        <item t="default"/>
      </items>
    </pivotField>
    <pivotField showAll="0"/>
    <pivotField showAll="0"/>
    <pivotField showAll="0"/>
    <pivotField axis="axisCol" showAll="0">
      <items count="15">
        <item x="9"/>
        <item x="10"/>
        <item x="3"/>
        <item x="12"/>
        <item x="2"/>
        <item x="7"/>
        <item x="0"/>
        <item x="1"/>
        <item x="8"/>
        <item x="5"/>
        <item x="11"/>
        <item x="4"/>
        <item x="6"/>
        <item m="1" x="13"/>
        <item t="default"/>
      </items>
    </pivotField>
    <pivotField showAll="0"/>
    <pivotField showAll="0"/>
    <pivotField numFmtId="8" showAll="0"/>
    <pivotField showAll="0"/>
    <pivotField showAll="0"/>
    <pivotField dataField="1" dragToRow="0" dragToCol="0" dragToPage="0" showAll="0" defaultSubtotal="0"/>
  </pivotFields>
  <rowFields count="1">
    <field x="2"/>
  </rowFields>
  <rowItems count="7">
    <i>
      <x/>
    </i>
    <i>
      <x v="1"/>
    </i>
    <i>
      <x v="2"/>
    </i>
    <i>
      <x v="3"/>
    </i>
    <i>
      <x v="4"/>
    </i>
    <i>
      <x v="5"/>
    </i>
    <i t="grand">
      <x/>
    </i>
  </rowItems>
  <colFields count="1">
    <field x="8"/>
  </colFields>
  <colItems count="11">
    <i>
      <x/>
    </i>
    <i>
      <x v="1"/>
    </i>
    <i>
      <x v="2"/>
    </i>
    <i>
      <x v="4"/>
    </i>
    <i>
      <x v="5"/>
    </i>
    <i>
      <x v="6"/>
    </i>
    <i>
      <x v="9"/>
    </i>
    <i>
      <x v="10"/>
    </i>
    <i>
      <x v="11"/>
    </i>
    <i>
      <x v="12"/>
    </i>
    <i t="grand">
      <x/>
    </i>
  </colItems>
  <pageFields count="1">
    <pageField fld="4" item="2" hier="-1"/>
  </pageFields>
  <dataFields count="1">
    <dataField name="Sum of Absolute Value Amount" fld="14" baseField="0" baseItem="0" numFmtId="8"/>
  </dataFields>
  <chartFormats count="10">
    <chartFormat chart="29" format="54" series="1">
      <pivotArea type="data" outline="0" fieldPosition="0">
        <references count="2">
          <reference field="4294967294" count="1" selected="0">
            <x v="0"/>
          </reference>
          <reference field="8" count="1" selected="0">
            <x v="0"/>
          </reference>
        </references>
      </pivotArea>
    </chartFormat>
    <chartFormat chart="29" format="55" series="1">
      <pivotArea type="data" outline="0" fieldPosition="0">
        <references count="2">
          <reference field="4294967294" count="1" selected="0">
            <x v="0"/>
          </reference>
          <reference field="8" count="1" selected="0">
            <x v="1"/>
          </reference>
        </references>
      </pivotArea>
    </chartFormat>
    <chartFormat chart="29" format="56" series="1">
      <pivotArea type="data" outline="0" fieldPosition="0">
        <references count="2">
          <reference field="4294967294" count="1" selected="0">
            <x v="0"/>
          </reference>
          <reference field="8" count="1" selected="0">
            <x v="2"/>
          </reference>
        </references>
      </pivotArea>
    </chartFormat>
    <chartFormat chart="29" format="57" series="1">
      <pivotArea type="data" outline="0" fieldPosition="0">
        <references count="2">
          <reference field="4294967294" count="1" selected="0">
            <x v="0"/>
          </reference>
          <reference field="8" count="1" selected="0">
            <x v="4"/>
          </reference>
        </references>
      </pivotArea>
    </chartFormat>
    <chartFormat chart="29" format="58" series="1">
      <pivotArea type="data" outline="0" fieldPosition="0">
        <references count="2">
          <reference field="4294967294" count="1" selected="0">
            <x v="0"/>
          </reference>
          <reference field="8" count="1" selected="0">
            <x v="5"/>
          </reference>
        </references>
      </pivotArea>
    </chartFormat>
    <chartFormat chart="29" format="59" series="1">
      <pivotArea type="data" outline="0" fieldPosition="0">
        <references count="2">
          <reference field="4294967294" count="1" selected="0">
            <x v="0"/>
          </reference>
          <reference field="8" count="1" selected="0">
            <x v="6"/>
          </reference>
        </references>
      </pivotArea>
    </chartFormat>
    <chartFormat chart="29" format="60" series="1">
      <pivotArea type="data" outline="0" fieldPosition="0">
        <references count="2">
          <reference field="4294967294" count="1" selected="0">
            <x v="0"/>
          </reference>
          <reference field="8" count="1" selected="0">
            <x v="9"/>
          </reference>
        </references>
      </pivotArea>
    </chartFormat>
    <chartFormat chart="29" format="61" series="1">
      <pivotArea type="data" outline="0" fieldPosition="0">
        <references count="2">
          <reference field="4294967294" count="1" selected="0">
            <x v="0"/>
          </reference>
          <reference field="8" count="1" selected="0">
            <x v="10"/>
          </reference>
        </references>
      </pivotArea>
    </chartFormat>
    <chartFormat chart="29" format="62" series="1">
      <pivotArea type="data" outline="0" fieldPosition="0">
        <references count="2">
          <reference field="4294967294" count="1" selected="0">
            <x v="0"/>
          </reference>
          <reference field="8" count="1" selected="0">
            <x v="11"/>
          </reference>
        </references>
      </pivotArea>
    </chartFormat>
    <chartFormat chart="29" format="63" series="1">
      <pivotArea type="data" outline="0" fieldPosition="0">
        <references count="2">
          <reference field="4294967294" count="1" selected="0">
            <x v="0"/>
          </reference>
          <reference field="8" count="1" selected="0">
            <x v="1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FFEE6885-A0E9-402E-9898-5A364EF143CC}" name="PivotTable5"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H146" firstHeaderRow="1" firstDataRow="2" firstDataCol="1"/>
  <pivotFields count="15">
    <pivotField showAll="0"/>
    <pivotField numFmtId="15" showAll="0"/>
    <pivotField axis="axisCol" showAll="0">
      <items count="8">
        <item x="0"/>
        <item x="1"/>
        <item x="2"/>
        <item x="3"/>
        <item x="4"/>
        <item x="5"/>
        <item m="1" x="6"/>
        <item t="default"/>
      </items>
    </pivotField>
    <pivotField showAll="0"/>
    <pivotField showAll="0"/>
    <pivotField showAll="0"/>
    <pivotField showAll="0"/>
    <pivotField showAll="0"/>
    <pivotField showAll="0"/>
    <pivotField showAll="0"/>
    <pivotField showAll="0"/>
    <pivotField numFmtId="8" showAll="0"/>
    <pivotField axis="axisRow" dataField="1" showAll="0">
      <items count="157">
        <item x="0"/>
        <item m="1" x="147"/>
        <item x="10"/>
        <item x="14"/>
        <item x="118"/>
        <item m="1" x="143"/>
        <item m="1" x="150"/>
        <item x="124"/>
        <item x="109"/>
        <item x="115"/>
        <item x="112"/>
        <item x="48"/>
        <item x="99"/>
        <item x="96"/>
        <item x="79"/>
        <item x="9"/>
        <item x="65"/>
        <item x="89"/>
        <item x="64"/>
        <item m="1" x="152"/>
        <item x="98"/>
        <item x="38"/>
        <item x="44"/>
        <item x="102"/>
        <item x="110"/>
        <item x="101"/>
        <item m="1" x="148"/>
        <item x="35"/>
        <item x="60"/>
        <item x="78"/>
        <item x="90"/>
        <item x="76"/>
        <item x="120"/>
        <item x="119"/>
        <item x="94"/>
        <item x="11"/>
        <item x="52"/>
        <item x="117"/>
        <item x="17"/>
        <item x="26"/>
        <item x="20"/>
        <item x="37"/>
        <item x="111"/>
        <item x="46"/>
        <item x="87"/>
        <item m="1" x="145"/>
        <item x="58"/>
        <item x="57"/>
        <item x="70"/>
        <item x="85"/>
        <item x="68"/>
        <item x="50"/>
        <item x="95"/>
        <item x="127"/>
        <item x="93"/>
        <item m="1" x="151"/>
        <item x="86"/>
        <item x="23"/>
        <item x="6"/>
        <item x="104"/>
        <item x="114"/>
        <item x="21"/>
        <item x="105"/>
        <item x="128"/>
        <item x="129"/>
        <item x="69"/>
        <item x="33"/>
        <item x="66"/>
        <item x="19"/>
        <item x="45"/>
        <item x="59"/>
        <item x="80"/>
        <item x="61"/>
        <item x="41"/>
        <item x="15"/>
        <item x="135"/>
        <item x="103"/>
        <item x="54"/>
        <item x="71"/>
        <item x="16"/>
        <item x="72"/>
        <item x="133"/>
        <item x="125"/>
        <item x="121"/>
        <item x="13"/>
        <item x="47"/>
        <item x="40"/>
        <item x="81"/>
        <item m="1" x="153"/>
        <item x="3"/>
        <item x="28"/>
        <item x="122"/>
        <item x="31"/>
        <item x="39"/>
        <item x="88"/>
        <item x="34"/>
        <item x="92"/>
        <item x="126"/>
        <item x="51"/>
        <item m="1" x="155"/>
        <item x="116"/>
        <item x="75"/>
        <item x="55"/>
        <item x="1"/>
        <item m="1" x="144"/>
        <item m="1" x="146"/>
        <item x="134"/>
        <item x="100"/>
        <item x="132"/>
        <item x="84"/>
        <item x="77"/>
        <item x="113"/>
        <item x="108"/>
        <item x="36"/>
        <item x="91"/>
        <item x="130"/>
        <item x="82"/>
        <item x="107"/>
        <item x="30"/>
        <item x="7"/>
        <item x="2"/>
        <item x="49"/>
        <item x="63"/>
        <item x="8"/>
        <item x="62"/>
        <item x="25"/>
        <item x="43"/>
        <item m="1" x="149"/>
        <item x="32"/>
        <item x="73"/>
        <item x="83"/>
        <item x="18"/>
        <item x="106"/>
        <item x="53"/>
        <item x="56"/>
        <item x="74"/>
        <item x="22"/>
        <item x="4"/>
        <item x="24"/>
        <item x="5"/>
        <item x="12"/>
        <item x="29"/>
        <item x="67"/>
        <item x="27"/>
        <item x="97"/>
        <item x="131"/>
        <item x="123"/>
        <item x="42"/>
        <item m="1" x="154"/>
        <item x="136"/>
        <item x="137"/>
        <item x="138"/>
        <item x="139"/>
        <item x="140"/>
        <item x="141"/>
        <item x="142"/>
        <item t="default"/>
      </items>
    </pivotField>
    <pivotField showAll="0"/>
    <pivotField dragToRow="0" dragToCol="0" dragToPage="0" showAll="0" defaultSubtotal="0"/>
  </pivotFields>
  <rowFields count="1">
    <field x="12"/>
  </rowFields>
  <rowItems count="144">
    <i>
      <x/>
    </i>
    <i>
      <x v="2"/>
    </i>
    <i>
      <x v="3"/>
    </i>
    <i>
      <x v="4"/>
    </i>
    <i>
      <x v="7"/>
    </i>
    <i>
      <x v="8"/>
    </i>
    <i>
      <x v="9"/>
    </i>
    <i>
      <x v="10"/>
    </i>
    <i>
      <x v="11"/>
    </i>
    <i>
      <x v="12"/>
    </i>
    <i>
      <x v="13"/>
    </i>
    <i>
      <x v="14"/>
    </i>
    <i>
      <x v="15"/>
    </i>
    <i>
      <x v="16"/>
    </i>
    <i>
      <x v="17"/>
    </i>
    <i>
      <x v="18"/>
    </i>
    <i>
      <x v="20"/>
    </i>
    <i>
      <x v="21"/>
    </i>
    <i>
      <x v="22"/>
    </i>
    <i>
      <x v="23"/>
    </i>
    <i>
      <x v="24"/>
    </i>
    <i>
      <x v="25"/>
    </i>
    <i>
      <x v="27"/>
    </i>
    <i>
      <x v="28"/>
    </i>
    <i>
      <x v="29"/>
    </i>
    <i>
      <x v="30"/>
    </i>
    <i>
      <x v="31"/>
    </i>
    <i>
      <x v="32"/>
    </i>
    <i>
      <x v="33"/>
    </i>
    <i>
      <x v="34"/>
    </i>
    <i>
      <x v="35"/>
    </i>
    <i>
      <x v="36"/>
    </i>
    <i>
      <x v="37"/>
    </i>
    <i>
      <x v="38"/>
    </i>
    <i>
      <x v="39"/>
    </i>
    <i>
      <x v="40"/>
    </i>
    <i>
      <x v="41"/>
    </i>
    <i>
      <x v="42"/>
    </i>
    <i>
      <x v="43"/>
    </i>
    <i>
      <x v="44"/>
    </i>
    <i>
      <x v="46"/>
    </i>
    <i>
      <x v="47"/>
    </i>
    <i>
      <x v="48"/>
    </i>
    <i>
      <x v="49"/>
    </i>
    <i>
      <x v="50"/>
    </i>
    <i>
      <x v="51"/>
    </i>
    <i>
      <x v="52"/>
    </i>
    <i>
      <x v="53"/>
    </i>
    <i>
      <x v="54"/>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9"/>
    </i>
    <i>
      <x v="90"/>
    </i>
    <i>
      <x v="91"/>
    </i>
    <i>
      <x v="92"/>
    </i>
    <i>
      <x v="93"/>
    </i>
    <i>
      <x v="94"/>
    </i>
    <i>
      <x v="95"/>
    </i>
    <i>
      <x v="96"/>
    </i>
    <i>
      <x v="97"/>
    </i>
    <i>
      <x v="98"/>
    </i>
    <i>
      <x v="100"/>
    </i>
    <i>
      <x v="101"/>
    </i>
    <i>
      <x v="102"/>
    </i>
    <i>
      <x v="103"/>
    </i>
    <i>
      <x v="106"/>
    </i>
    <i>
      <x v="107"/>
    </i>
    <i>
      <x v="108"/>
    </i>
    <i>
      <x v="109"/>
    </i>
    <i>
      <x v="110"/>
    </i>
    <i>
      <x v="111"/>
    </i>
    <i>
      <x v="112"/>
    </i>
    <i>
      <x v="113"/>
    </i>
    <i>
      <x v="114"/>
    </i>
    <i>
      <x v="115"/>
    </i>
    <i>
      <x v="116"/>
    </i>
    <i>
      <x v="117"/>
    </i>
    <i>
      <x v="118"/>
    </i>
    <i>
      <x v="119"/>
    </i>
    <i>
      <x v="120"/>
    </i>
    <i>
      <x v="121"/>
    </i>
    <i>
      <x v="122"/>
    </i>
    <i>
      <x v="123"/>
    </i>
    <i>
      <x v="124"/>
    </i>
    <i>
      <x v="125"/>
    </i>
    <i>
      <x v="126"/>
    </i>
    <i>
      <x v="128"/>
    </i>
    <i>
      <x v="129"/>
    </i>
    <i>
      <x v="130"/>
    </i>
    <i>
      <x v="131"/>
    </i>
    <i>
      <x v="132"/>
    </i>
    <i>
      <x v="133"/>
    </i>
    <i>
      <x v="134"/>
    </i>
    <i>
      <x v="135"/>
    </i>
    <i>
      <x v="136"/>
    </i>
    <i>
      <x v="137"/>
    </i>
    <i>
      <x v="138"/>
    </i>
    <i>
      <x v="139"/>
    </i>
    <i>
      <x v="140"/>
    </i>
    <i>
      <x v="141"/>
    </i>
    <i>
      <x v="142"/>
    </i>
    <i>
      <x v="143"/>
    </i>
    <i>
      <x v="144"/>
    </i>
    <i>
      <x v="145"/>
    </i>
    <i>
      <x v="146"/>
    </i>
    <i>
      <x v="147"/>
    </i>
    <i>
      <x v="149"/>
    </i>
    <i>
      <x v="150"/>
    </i>
    <i>
      <x v="151"/>
    </i>
    <i>
      <x v="152"/>
    </i>
    <i>
      <x v="153"/>
    </i>
    <i>
      <x v="154"/>
    </i>
    <i>
      <x v="155"/>
    </i>
    <i t="grand">
      <x/>
    </i>
  </rowItems>
  <colFields count="1">
    <field x="2"/>
  </colFields>
  <colItems count="7">
    <i>
      <x/>
    </i>
    <i>
      <x v="1"/>
    </i>
    <i>
      <x v="2"/>
    </i>
    <i>
      <x v="3"/>
    </i>
    <i>
      <x v="4"/>
    </i>
    <i>
      <x v="5"/>
    </i>
    <i t="grand">
      <x/>
    </i>
  </colItems>
  <dataFields count="1">
    <dataField name="Count of Vendor" fld="12" subtotal="count" baseField="12"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cademic_Year" xr10:uid="{D74A61F5-B81E-4F07-A8B8-13D8D5FFC185}" sourceName="Academic Year">
  <pivotTables>
    <pivotTable tabId="6" name="CostCenterAnalysis-Pie-Pivot"/>
    <pivotTable tabId="14" name="NameCategoryAnalysis-Pie-Pivot"/>
    <pivotTable tabId="15" name="SpendCategoryAnalysis-Pie-Pivot"/>
    <pivotTable tabId="23" name="EventInitiativeAnalysis - Pivot"/>
  </pivotTables>
  <data>
    <tabular pivotCacheId="1753179008" sortOrder="descending">
      <items count="7">
        <i x="5"/>
        <i x="4" s="1"/>
        <i x="3"/>
        <i x="2"/>
        <i x="1"/>
        <i x="0"/>
        <i x="6"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st_Center__Cabinet_Committee" xr10:uid="{B04EDC55-607D-46C5-8FBC-77CAE9A2A5F2}" sourceName="Cost Center (Cabinet/Committee)">
  <pivotTables>
    <pivotTable tabId="23" name="EventInitiativeAnalysis - Pivot"/>
    <pivotTable tabId="14" name="NameCategoryAnalysis-Pie-Pivot"/>
    <pivotTable tabId="15" name="SpendCategoryAnalysis-Pie-Pivot"/>
  </pivotTables>
  <data>
    <tabular pivotCacheId="1753179008">
      <items count="26">
        <i x="4"/>
        <i x="19"/>
        <i x="20"/>
        <i x="16"/>
        <i x="11"/>
        <i x="15" s="1"/>
        <i x="2"/>
        <i x="18"/>
        <i x="22"/>
        <i x="12"/>
        <i x="14"/>
        <i x="3"/>
        <i x="10"/>
        <i x="13"/>
        <i x="17"/>
        <i x="9" nd="1"/>
        <i x="0" nd="1"/>
        <i x="7" nd="1"/>
        <i x="21" nd="1"/>
        <i x="8" nd="1"/>
        <i x="23" nd="1"/>
        <i x="1" nd="1"/>
        <i x="25" nd="1"/>
        <i x="6" nd="1"/>
        <i x="5" nd="1"/>
        <i x="24"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Name__Event_Name__Initiative_Name__General_Business" xr10:uid="{360E6A5E-AF30-417E-A09D-877AA2A2409F}" sourceName="Name (Event Name, Initiative Name, General Business)">
  <pivotTables>
    <pivotTable tabId="23" name="EventInitiativeAnalysis - Pivot"/>
    <pivotTable tabId="15" name="SpendCategoryAnalysis-Pie-Pivot"/>
  </pivotTables>
  <data>
    <tabular pivotCacheId="1753179008">
      <items count="238">
        <i x="3"/>
        <i x="148"/>
        <i x="159"/>
        <i x="193"/>
        <i x="166"/>
        <i x="192"/>
        <i x="121"/>
        <i x="152"/>
        <i x="134"/>
        <i x="135"/>
        <i x="156"/>
        <i x="169"/>
        <i x="126"/>
        <i x="137"/>
        <i x="12" nd="1"/>
        <i x="29" nd="1"/>
        <i x="96" nd="1"/>
        <i x="226" nd="1"/>
        <i x="88" nd="1"/>
        <i x="117" nd="1"/>
        <i x="141" nd="1"/>
        <i x="181" nd="1"/>
        <i x="197" nd="1"/>
        <i x="45" nd="1"/>
        <i x="171" nd="1"/>
        <i x="2" nd="1"/>
        <i x="144" nd="1"/>
        <i x="85" nd="1"/>
        <i x="74" nd="1"/>
        <i x="211" nd="1"/>
        <i x="18" nd="1"/>
        <i x="140" nd="1"/>
        <i x="195" nd="1"/>
        <i x="60" nd="1"/>
        <i x="172" nd="1"/>
        <i x="176" nd="1"/>
        <i x="72" nd="1"/>
        <i x="110" nd="1"/>
        <i x="170" nd="1"/>
        <i x="139" nd="1"/>
        <i x="102" nd="1"/>
        <i x="8" nd="1"/>
        <i x="215" nd="1"/>
        <i x="33" nd="1"/>
        <i x="10" nd="1"/>
        <i x="43" nd="1"/>
        <i x="4" nd="1"/>
        <i x="200" nd="1"/>
        <i x="100" nd="1"/>
        <i x="214" nd="1"/>
        <i x="154" nd="1"/>
        <i x="41" nd="1"/>
        <i x="217" nd="1"/>
        <i x="86" nd="1"/>
        <i x="39" nd="1"/>
        <i x="186" nd="1"/>
        <i x="187" nd="1"/>
        <i x="64" nd="1"/>
        <i x="164" nd="1"/>
        <i x="83" nd="1"/>
        <i x="202" nd="1"/>
        <i x="150" nd="1"/>
        <i x="51" nd="1"/>
        <i x="218" nd="1"/>
        <i x="162" nd="1"/>
        <i x="36" nd="1"/>
        <i x="7" nd="1"/>
        <i x="73" nd="1"/>
        <i x="163" nd="1"/>
        <i x="188" nd="1"/>
        <i x="190" nd="1"/>
        <i x="82" nd="1"/>
        <i x="184" nd="1"/>
        <i x="183" nd="1"/>
        <i x="189" nd="1"/>
        <i x="180" nd="1"/>
        <i x="196" nd="1"/>
        <i x="194" nd="1"/>
        <i x="99" nd="1"/>
        <i x="27" nd="1"/>
        <i x="53" nd="1"/>
        <i x="182" nd="1"/>
        <i x="157" nd="1"/>
        <i x="9" nd="1"/>
        <i x="114" nd="1"/>
        <i x="185" nd="1"/>
        <i x="124" nd="1"/>
        <i x="173" nd="1"/>
        <i x="234" nd="1"/>
        <i x="235" nd="1"/>
        <i x="231" nd="1"/>
        <i x="87" nd="1"/>
        <i x="221" nd="1"/>
        <i x="233" nd="1"/>
        <i x="228" nd="1"/>
        <i x="13" nd="1"/>
        <i x="20" nd="1"/>
        <i x="111" nd="1"/>
        <i x="93" nd="1"/>
        <i x="225" nd="1"/>
        <i x="237" nd="1"/>
        <i x="236" nd="1"/>
        <i x="138" nd="1"/>
        <i x="224" nd="1"/>
        <i x="54" nd="1"/>
        <i x="42" nd="1"/>
        <i x="112" nd="1"/>
        <i x="25" nd="1"/>
        <i x="24" nd="1"/>
        <i x="61" nd="1"/>
        <i x="38" nd="1"/>
        <i x="47" nd="1"/>
        <i x="30" nd="1"/>
        <i x="48" nd="1"/>
        <i x="32" nd="1"/>
        <i x="31" nd="1"/>
        <i x="46" nd="1"/>
        <i x="95" nd="1"/>
        <i x="94" nd="1"/>
        <i x="104" nd="1"/>
        <i x="168" nd="1"/>
        <i x="49" nd="1"/>
        <i x="115" nd="1"/>
        <i x="81" nd="1"/>
        <i x="98" nd="1"/>
        <i x="149" nd="1"/>
        <i x="17" nd="1"/>
        <i x="153" nd="1"/>
        <i x="75" nd="1"/>
        <i x="136" nd="1"/>
        <i x="103" nd="1"/>
        <i x="97" nd="1"/>
        <i x="158" nd="1"/>
        <i x="165" nd="1"/>
        <i x="52" nd="1"/>
        <i x="91" nd="1"/>
        <i x="128" nd="1"/>
        <i x="208" nd="1"/>
        <i x="66" nd="1"/>
        <i x="22" nd="1"/>
        <i x="19" nd="1"/>
        <i x="108" nd="1"/>
        <i x="34" nd="1"/>
        <i x="23" nd="1"/>
        <i x="142" nd="1"/>
        <i x="199" nd="1"/>
        <i x="119" nd="1"/>
        <i x="175" nd="1"/>
        <i x="205" nd="1"/>
        <i x="59" nd="1"/>
        <i x="89" nd="1"/>
        <i x="78" nd="1"/>
        <i x="80" nd="1"/>
        <i x="178" nd="1"/>
        <i x="50" nd="1"/>
        <i x="133" nd="1"/>
        <i x="56" nd="1"/>
        <i x="26" nd="1"/>
        <i x="14" nd="1"/>
        <i x="65" nd="1"/>
        <i x="147" nd="1"/>
        <i x="68" nd="1"/>
        <i x="167" nd="1"/>
        <i x="77" nd="1"/>
        <i x="15" nd="1"/>
        <i x="16" nd="1"/>
        <i x="155" nd="1"/>
        <i x="67" nd="1"/>
        <i x="44" nd="1"/>
        <i x="118" nd="1"/>
        <i x="146" nd="1"/>
        <i x="191" nd="1"/>
        <i x="57" nd="1"/>
        <i x="177" nd="1"/>
        <i x="131" nd="1"/>
        <i x="101" nd="1"/>
        <i x="127" nd="1"/>
        <i x="90" nd="1"/>
        <i x="63" nd="1"/>
        <i x="116" nd="1"/>
        <i x="125" nd="1"/>
        <i x="206" nd="1"/>
        <i x="109" nd="1"/>
        <i x="55" nd="1"/>
        <i x="84" nd="1"/>
        <i x="209" nd="1"/>
        <i x="71" nd="1"/>
        <i x="58" nd="1"/>
        <i x="79" nd="1"/>
        <i x="122" nd="1"/>
        <i x="123" nd="1"/>
        <i x="107" nd="1"/>
        <i x="5" nd="1"/>
        <i x="113" nd="1"/>
        <i x="151" nd="1"/>
        <i x="174" nd="1"/>
        <i x="207" nd="1"/>
        <i x="130" nd="1"/>
        <i x="62" nd="1"/>
        <i x="92" nd="1"/>
        <i x="129" nd="1"/>
        <i x="76" nd="1"/>
        <i x="105" nd="1"/>
        <i x="179" nd="1"/>
        <i x="143" nd="1"/>
        <i x="213" s="1" nd="1"/>
        <i x="69" nd="1"/>
        <i x="161" nd="1"/>
        <i x="203" nd="1"/>
        <i x="223" nd="1"/>
        <i x="227" nd="1"/>
        <i x="229" nd="1"/>
        <i x="222" nd="1"/>
        <i x="201" nd="1"/>
        <i x="21" nd="1"/>
        <i x="37" nd="1"/>
        <i x="220" nd="1"/>
        <i x="230" nd="1"/>
        <i x="232" nd="1"/>
        <i x="6" nd="1"/>
        <i x="28" nd="1"/>
        <i x="120" nd="1"/>
        <i x="35" nd="1"/>
        <i x="11" nd="1"/>
        <i x="145" nd="1"/>
        <i x="212" nd="1"/>
        <i x="106" nd="1"/>
        <i x="132" nd="1"/>
        <i x="70" nd="1"/>
        <i x="216" nd="1"/>
        <i x="204" nd="1"/>
        <i x="219" nd="1"/>
        <i x="40" nd="1"/>
        <i x="210" nd="1"/>
        <i x="198" nd="1"/>
        <i x="1" nd="1"/>
        <i x="0" nd="1"/>
        <i x="160"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cademic Year 1" xr10:uid="{08E66952-EDDD-4427-8FF8-CB09866B95F7}" cache="Slicer_Academic_Year" caption="Academic Year" rowHeight="241300"/>
  <slicer name="Cost Center (Cabinet/Committee)" xr10:uid="{1103C7FC-FED1-483C-BB7E-01975E75223F}" cache="Slicer_Cost_Center__Cabinet_Committee" caption="Cost Center (Cabinet/Committee)" rowHeight="241300"/>
  <slicer name="Name (Event Name, Initiative Name, General Business)" xr10:uid="{B7887B3A-4E20-4F71-9298-72DA41D53A5D}" cache="Slicer_Name__Event_Name__Initiative_Name__General_Business" caption="Name (Event Name, Initiative Name, General Business)" rowHeight="2349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D110B06-5D10-4094-86F0-400A2993C6E5}" name="Table7" displayName="Table7" ref="A1:N580" totalsRowShown="0">
  <autoFilter ref="A1:N580" xr:uid="{906E824A-9521-4006-9201-F0C34F0A1EA6}"/>
  <sortState ref="A2:N575">
    <sortCondition ref="C1:C575"/>
  </sortState>
  <tableColumns count="14">
    <tableColumn id="1" xr3:uid="{40F2FF75-A9A5-4591-999B-D3017FC9638B}" name="ID"/>
    <tableColumn id="2" xr3:uid="{29027935-5B4D-4A0E-A893-C5A3A6C93123}" name="Transaction Date"/>
    <tableColumn id="3" xr3:uid="{132CAEAD-0043-4C62-AF63-5BBBEE96F3FD}" name="Academic Year"/>
    <tableColumn id="14" xr3:uid="{9C71474D-5CCA-4D29-8965-697400906C28}" name="Status"/>
    <tableColumn id="4" xr3:uid="{90C5D607-C365-40E4-B9C2-8EED85456D79}" name="Type"/>
    <tableColumn id="5" xr3:uid="{72718CB2-6A73-420A-872C-AC0C4030F05B}" name="Name (Event Name, Initiative Name, General Business)"/>
    <tableColumn id="6" xr3:uid="{4E5D890B-DBA4-4EB2-83AA-EC18BB3D282B}" name="Name Category"/>
    <tableColumn id="7" xr3:uid="{1F52B12C-CE1D-4F94-B04B-2D6FB33AFA50}" name="Description/ Items Bought"/>
    <tableColumn id="8" xr3:uid="{60CEE19E-3398-44D0-9656-6A040F9A2CE5}" name="Spend Category"/>
    <tableColumn id="9" xr3:uid="{3CC6BFD7-C3C2-4089-89E5-239135A71FDD}" name="Cost Center (Cabinet/Committee)"/>
    <tableColumn id="10" xr3:uid="{EA8876E8-62D3-41F4-B728-1111A899D228}" name="Manager's Name"/>
    <tableColumn id="11" xr3:uid="{332468B6-AD36-4EDF-BDBC-1859934509AF}" name="Amount"/>
    <tableColumn id="12" xr3:uid="{A52DD145-1CBF-4BBF-9971-1B4C3084FDF0}" name="Vendor"/>
    <tableColumn id="13" xr3:uid="{460C3981-C9CB-4662-873B-9CB9EF062E33}" name="Comments"/>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7.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8.xm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9.xml"/></Relationships>
</file>

<file path=xl/worksheets/_rels/sheet15.xml.rels><?xml version="1.0" encoding="UTF-8" standalone="yes"?>
<Relationships xmlns="http://schemas.openxmlformats.org/package/2006/relationships"><Relationship Id="rId1" Type="http://schemas.openxmlformats.org/officeDocument/2006/relationships/pivotTable" Target="../pivotTables/pivotTable10.xml"/></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670B8-EC28-4EE5-A3D7-A336D8FFD679}">
  <sheetPr>
    <tabColor rgb="FF00B050"/>
  </sheetPr>
  <dimension ref="A2:B13"/>
  <sheetViews>
    <sheetView workbookViewId="0">
      <selection activeCell="I27" sqref="I27"/>
    </sheetView>
  </sheetViews>
  <sheetFormatPr baseColWidth="10" defaultColWidth="8.83203125" defaultRowHeight="15" x14ac:dyDescent="0.2"/>
  <cols>
    <col min="1" max="1" width="18.6640625" bestFit="1" customWidth="1"/>
  </cols>
  <sheetData>
    <row r="2" spans="1:2" x14ac:dyDescent="0.2">
      <c r="A2" t="s">
        <v>936</v>
      </c>
    </row>
    <row r="3" spans="1:2" x14ac:dyDescent="0.2">
      <c r="A3" t="s">
        <v>947</v>
      </c>
    </row>
    <row r="5" spans="1:2" x14ac:dyDescent="0.2">
      <c r="A5" s="35" t="s">
        <v>681</v>
      </c>
      <c r="B5" t="s">
        <v>953</v>
      </c>
    </row>
    <row r="6" spans="1:2" x14ac:dyDescent="0.2">
      <c r="A6" s="34" t="s">
        <v>946</v>
      </c>
      <c r="B6" t="s">
        <v>948</v>
      </c>
    </row>
    <row r="7" spans="1:2" x14ac:dyDescent="0.2">
      <c r="A7" s="34" t="s">
        <v>937</v>
      </c>
      <c r="B7" t="s">
        <v>949</v>
      </c>
    </row>
    <row r="9" spans="1:2" x14ac:dyDescent="0.2">
      <c r="A9" s="36" t="s">
        <v>954</v>
      </c>
    </row>
    <row r="10" spans="1:2" x14ac:dyDescent="0.2">
      <c r="A10" s="34" t="s">
        <v>950</v>
      </c>
      <c r="B10" t="s">
        <v>951</v>
      </c>
    </row>
    <row r="11" spans="1:2" x14ac:dyDescent="0.2">
      <c r="A11" t="s">
        <v>952</v>
      </c>
      <c r="B11" t="s">
        <v>955</v>
      </c>
    </row>
    <row r="13" spans="1:2" x14ac:dyDescent="0.2">
      <c r="A13" s="37" t="s">
        <v>956</v>
      </c>
      <c r="B13" t="s">
        <v>957</v>
      </c>
    </row>
  </sheetData>
  <hyperlinks>
    <hyperlink ref="A6" location="StuGov!A1" display="Financial Dashoboard" xr:uid="{766209E3-E097-4810-B53B-93CADAED5557}"/>
    <hyperlink ref="A7" location="Transactions!A1" display="Transactions" xr:uid="{8E02250D-F876-42D1-847A-773DB1E45F8A}"/>
    <hyperlink ref="A10" location="Key!A1" display="Key" xr:uid="{24DBE19D-3477-4B4B-A558-41DB4486E27D}"/>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C0DB7-2CC3-49A5-9679-C73FBDCF5662}">
  <sheetPr>
    <tabColor rgb="FFFF0000"/>
  </sheetPr>
  <dimension ref="A1:R8"/>
  <sheetViews>
    <sheetView zoomScale="60" zoomScaleNormal="60" workbookViewId="0">
      <selection activeCell="F33" sqref="F33"/>
    </sheetView>
  </sheetViews>
  <sheetFormatPr baseColWidth="10" defaultColWidth="8.83203125" defaultRowHeight="15" x14ac:dyDescent="0.2"/>
  <cols>
    <col min="1" max="1" width="38.1640625" bestFit="1" customWidth="1"/>
    <col min="2" max="2" width="22.5" bestFit="1" customWidth="1"/>
    <col min="3" max="3" width="21.5" bestFit="1" customWidth="1"/>
    <col min="4" max="4" width="14.5" bestFit="1" customWidth="1"/>
    <col min="5" max="5" width="35.1640625" bestFit="1" customWidth="1"/>
    <col min="6" max="6" width="27.1640625" bestFit="1" customWidth="1"/>
    <col min="7" max="7" width="23.5" bestFit="1" customWidth="1"/>
    <col min="8" max="8" width="20.5" bestFit="1" customWidth="1"/>
    <col min="9" max="9" width="24.83203125" bestFit="1" customWidth="1"/>
    <col min="10" max="10" width="25.83203125" bestFit="1" customWidth="1"/>
    <col min="11" max="11" width="30.5" bestFit="1" customWidth="1"/>
    <col min="12" max="12" width="14" bestFit="1" customWidth="1"/>
    <col min="13" max="13" width="29.83203125" bestFit="1" customWidth="1"/>
    <col min="14" max="15" width="13.1640625" bestFit="1" customWidth="1"/>
    <col min="16" max="16" width="20.6640625" bestFit="1" customWidth="1"/>
    <col min="17" max="17" width="26.5" bestFit="1" customWidth="1"/>
    <col min="18" max="19" width="15.5" bestFit="1" customWidth="1"/>
    <col min="20" max="20" width="12.1640625" bestFit="1" customWidth="1"/>
    <col min="21" max="21" width="13.83203125" bestFit="1" customWidth="1"/>
    <col min="22" max="22" width="18.5" bestFit="1" customWidth="1"/>
    <col min="23" max="23" width="10.33203125" bestFit="1" customWidth="1"/>
    <col min="24" max="25" width="12.1640625" bestFit="1" customWidth="1"/>
  </cols>
  <sheetData>
    <row r="1" spans="1:18" x14ac:dyDescent="0.2">
      <c r="A1" s="15" t="s">
        <v>1</v>
      </c>
      <c r="B1" t="s">
        <v>706</v>
      </c>
    </row>
    <row r="3" spans="1:18" x14ac:dyDescent="0.2">
      <c r="A3" s="15" t="s">
        <v>891</v>
      </c>
      <c r="B3" s="15" t="s">
        <v>826</v>
      </c>
    </row>
    <row r="4" spans="1:18" x14ac:dyDescent="0.2">
      <c r="A4" s="15" t="s">
        <v>823</v>
      </c>
      <c r="B4" t="s">
        <v>47</v>
      </c>
      <c r="C4" t="s">
        <v>50</v>
      </c>
      <c r="D4" t="s">
        <v>66</v>
      </c>
      <c r="E4" t="s">
        <v>57</v>
      </c>
      <c r="F4" t="s">
        <v>64</v>
      </c>
      <c r="G4" t="s">
        <v>33</v>
      </c>
      <c r="H4" t="s">
        <v>25</v>
      </c>
      <c r="I4" t="s">
        <v>165</v>
      </c>
      <c r="J4" t="s">
        <v>81</v>
      </c>
      <c r="K4" t="s">
        <v>59</v>
      </c>
      <c r="L4" t="s">
        <v>222</v>
      </c>
      <c r="M4" t="s">
        <v>115</v>
      </c>
      <c r="N4" t="s">
        <v>31</v>
      </c>
      <c r="O4" t="s">
        <v>36</v>
      </c>
      <c r="P4" t="s">
        <v>97</v>
      </c>
      <c r="Q4" t="s">
        <v>22</v>
      </c>
      <c r="R4" t="s">
        <v>825</v>
      </c>
    </row>
    <row r="5" spans="1:18" x14ac:dyDescent="0.2">
      <c r="A5" s="20" t="s">
        <v>163</v>
      </c>
      <c r="B5" s="2">
        <v>1700.47</v>
      </c>
      <c r="C5" s="2">
        <v>0</v>
      </c>
      <c r="D5" s="2">
        <v>0</v>
      </c>
      <c r="E5" s="2">
        <v>0</v>
      </c>
      <c r="F5" s="2">
        <v>382.97</v>
      </c>
      <c r="G5" s="2">
        <v>0</v>
      </c>
      <c r="H5" s="2">
        <v>24827</v>
      </c>
      <c r="I5" s="2">
        <v>18171.919999999998</v>
      </c>
      <c r="J5" s="2">
        <v>0</v>
      </c>
      <c r="K5" s="2">
        <v>807.26</v>
      </c>
      <c r="L5" s="2">
        <v>30467.1</v>
      </c>
      <c r="M5" s="2">
        <v>0</v>
      </c>
      <c r="N5" s="2">
        <v>88</v>
      </c>
      <c r="O5" s="2">
        <v>0</v>
      </c>
      <c r="P5" s="2">
        <v>0</v>
      </c>
      <c r="Q5" s="2">
        <v>0</v>
      </c>
      <c r="R5" s="2">
        <v>76444.72</v>
      </c>
    </row>
    <row r="6" spans="1:18" x14ac:dyDescent="0.2">
      <c r="A6" s="20" t="s">
        <v>11</v>
      </c>
      <c r="B6" s="2">
        <v>1793.29</v>
      </c>
      <c r="C6" s="2">
        <v>2091.5299999999997</v>
      </c>
      <c r="D6" s="2">
        <v>1924.8899999999999</v>
      </c>
      <c r="E6" s="2">
        <v>1562.4600000000003</v>
      </c>
      <c r="F6" s="2">
        <v>1197.8800000000001</v>
      </c>
      <c r="G6" s="2">
        <v>4994.8200000000006</v>
      </c>
      <c r="H6" s="2">
        <v>23078.649999999994</v>
      </c>
      <c r="I6" s="2">
        <v>0</v>
      </c>
      <c r="J6" s="2">
        <v>64.95</v>
      </c>
      <c r="K6" s="2">
        <v>1045.56</v>
      </c>
      <c r="L6" s="2">
        <v>0</v>
      </c>
      <c r="M6" s="2">
        <v>3315.39</v>
      </c>
      <c r="N6" s="2">
        <v>2377.8500000000004</v>
      </c>
      <c r="O6" s="2">
        <v>2002.6799999999998</v>
      </c>
      <c r="P6" s="2">
        <v>1175.81</v>
      </c>
      <c r="Q6" s="2">
        <v>13913.309999999998</v>
      </c>
      <c r="R6" s="2">
        <v>60539.07</v>
      </c>
    </row>
    <row r="7" spans="1:18" x14ac:dyDescent="0.2">
      <c r="A7" s="20" t="s">
        <v>647</v>
      </c>
      <c r="B7" s="2">
        <v>156.21</v>
      </c>
      <c r="C7" s="2">
        <v>0</v>
      </c>
      <c r="D7" s="2">
        <v>10.5</v>
      </c>
      <c r="E7" s="2">
        <v>490.54</v>
      </c>
      <c r="F7" s="2">
        <v>104.7</v>
      </c>
      <c r="G7" s="2">
        <v>779.32</v>
      </c>
      <c r="H7" s="2">
        <v>549.97</v>
      </c>
      <c r="I7" s="2">
        <v>0</v>
      </c>
      <c r="J7" s="2">
        <v>0</v>
      </c>
      <c r="K7" s="2">
        <v>93.75</v>
      </c>
      <c r="L7" s="2">
        <v>0</v>
      </c>
      <c r="M7" s="2">
        <v>7918.5</v>
      </c>
      <c r="N7" s="2">
        <v>0</v>
      </c>
      <c r="O7" s="2">
        <v>0</v>
      </c>
      <c r="P7" s="2">
        <v>151.67000000000002</v>
      </c>
      <c r="Q7" s="2">
        <v>3421.8199999999997</v>
      </c>
      <c r="R7" s="2">
        <v>13676.979999999998</v>
      </c>
    </row>
    <row r="8" spans="1:18" x14ac:dyDescent="0.2">
      <c r="A8" s="20" t="s">
        <v>825</v>
      </c>
      <c r="B8" s="2">
        <v>3649.97</v>
      </c>
      <c r="C8" s="2">
        <v>2091.5299999999997</v>
      </c>
      <c r="D8" s="2">
        <v>1935.3899999999999</v>
      </c>
      <c r="E8" s="2">
        <v>2053</v>
      </c>
      <c r="F8" s="2">
        <v>1685.55</v>
      </c>
      <c r="G8" s="2">
        <v>5774.14</v>
      </c>
      <c r="H8" s="2">
        <v>48455.619999999995</v>
      </c>
      <c r="I8" s="2">
        <v>18171.919999999998</v>
      </c>
      <c r="J8" s="2">
        <v>64.95</v>
      </c>
      <c r="K8" s="2">
        <v>1946.57</v>
      </c>
      <c r="L8" s="2">
        <v>30467.1</v>
      </c>
      <c r="M8" s="2">
        <v>11233.89</v>
      </c>
      <c r="N8" s="2">
        <v>2465.8500000000004</v>
      </c>
      <c r="O8" s="2">
        <v>2002.6799999999998</v>
      </c>
      <c r="P8" s="2">
        <v>1327.48</v>
      </c>
      <c r="Q8" s="2">
        <v>17335.129999999997</v>
      </c>
      <c r="R8" s="2">
        <v>150660.77000000002</v>
      </c>
    </row>
  </sheetData>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6CBE6-7B69-423B-B9E8-3920D66FAA6F}">
  <sheetPr>
    <tabColor rgb="FFFF0000"/>
  </sheetPr>
  <dimension ref="A1:U11"/>
  <sheetViews>
    <sheetView zoomScale="53" workbookViewId="0">
      <selection activeCell="D34" sqref="D34"/>
    </sheetView>
  </sheetViews>
  <sheetFormatPr baseColWidth="10" defaultColWidth="8.83203125" defaultRowHeight="15" x14ac:dyDescent="0.2"/>
  <cols>
    <col min="1" max="1" width="38.5" bestFit="1" customWidth="1"/>
    <col min="2" max="2" width="23.1640625" bestFit="1" customWidth="1"/>
    <col min="3" max="3" width="16" bestFit="1" customWidth="1"/>
    <col min="4" max="4" width="16.83203125" bestFit="1" customWidth="1"/>
    <col min="5" max="5" width="14.1640625" bestFit="1" customWidth="1"/>
    <col min="6" max="6" width="17.33203125" bestFit="1" customWidth="1"/>
    <col min="7" max="7" width="22.1640625" bestFit="1" customWidth="1"/>
    <col min="8" max="8" width="15" bestFit="1" customWidth="1"/>
    <col min="9" max="9" width="23.1640625" bestFit="1" customWidth="1"/>
    <col min="10" max="10" width="14.5" bestFit="1" customWidth="1"/>
    <col min="11" max="11" width="21.33203125" bestFit="1" customWidth="1"/>
    <col min="12" max="12" width="14.5" bestFit="1" customWidth="1"/>
    <col min="13" max="13" width="15.6640625" bestFit="1" customWidth="1"/>
    <col min="14" max="14" width="12.1640625" bestFit="1" customWidth="1"/>
    <col min="15" max="15" width="19.83203125" bestFit="1" customWidth="1"/>
    <col min="16" max="16" width="18.33203125" bestFit="1" customWidth="1"/>
    <col min="17" max="17" width="17.83203125" bestFit="1" customWidth="1"/>
    <col min="18" max="18" width="16.1640625" bestFit="1" customWidth="1"/>
    <col min="19" max="19" width="10.83203125" bestFit="1" customWidth="1"/>
    <col min="20" max="20" width="22.5" bestFit="1" customWidth="1"/>
    <col min="21" max="22" width="17.33203125" bestFit="1" customWidth="1"/>
  </cols>
  <sheetData>
    <row r="1" spans="1:21" x14ac:dyDescent="0.2">
      <c r="A1" s="15" t="s">
        <v>1</v>
      </c>
      <c r="B1" t="s">
        <v>706</v>
      </c>
    </row>
    <row r="3" spans="1:21" x14ac:dyDescent="0.2">
      <c r="A3" s="15" t="s">
        <v>891</v>
      </c>
      <c r="B3" s="15" t="s">
        <v>826</v>
      </c>
    </row>
    <row r="4" spans="1:21" x14ac:dyDescent="0.2">
      <c r="A4" s="15" t="s">
        <v>823</v>
      </c>
      <c r="B4" t="s">
        <v>16</v>
      </c>
      <c r="C4" t="s">
        <v>164</v>
      </c>
      <c r="D4" t="s">
        <v>167</v>
      </c>
      <c r="E4" t="s">
        <v>352</v>
      </c>
      <c r="F4" t="s">
        <v>19</v>
      </c>
      <c r="G4" t="s">
        <v>655</v>
      </c>
      <c r="H4" t="s">
        <v>837</v>
      </c>
      <c r="I4" t="s">
        <v>284</v>
      </c>
      <c r="J4" t="s">
        <v>41</v>
      </c>
      <c r="K4" t="s">
        <v>35</v>
      </c>
      <c r="L4" t="s">
        <v>155</v>
      </c>
      <c r="M4" t="s">
        <v>54</v>
      </c>
      <c r="N4" t="s">
        <v>487</v>
      </c>
      <c r="O4" t="s">
        <v>216</v>
      </c>
      <c r="P4" t="s">
        <v>17</v>
      </c>
      <c r="Q4" t="s">
        <v>476</v>
      </c>
      <c r="R4" t="s">
        <v>30</v>
      </c>
      <c r="S4" t="s">
        <v>9</v>
      </c>
      <c r="T4" t="s">
        <v>75</v>
      </c>
      <c r="U4" t="s">
        <v>825</v>
      </c>
    </row>
    <row r="5" spans="1:21" x14ac:dyDescent="0.2">
      <c r="A5" s="20" t="s">
        <v>556</v>
      </c>
      <c r="B5" s="2">
        <v>399.51</v>
      </c>
      <c r="C5" s="2">
        <v>7124.47</v>
      </c>
      <c r="D5" s="2">
        <v>0</v>
      </c>
      <c r="E5" s="2">
        <v>0</v>
      </c>
      <c r="F5" s="2">
        <v>5514.15</v>
      </c>
      <c r="G5" s="2">
        <v>226.45</v>
      </c>
      <c r="H5" s="2">
        <v>0</v>
      </c>
      <c r="I5" s="2">
        <v>2400</v>
      </c>
      <c r="J5" s="2">
        <v>4614.12</v>
      </c>
      <c r="K5" s="2">
        <v>0</v>
      </c>
      <c r="L5" s="2">
        <v>1556.4600000000003</v>
      </c>
      <c r="M5" s="2">
        <v>12779.62</v>
      </c>
      <c r="N5" s="2">
        <v>113.77</v>
      </c>
      <c r="O5" s="2">
        <v>0</v>
      </c>
      <c r="P5" s="2">
        <v>0</v>
      </c>
      <c r="Q5" s="2">
        <v>0</v>
      </c>
      <c r="R5" s="2">
        <v>0</v>
      </c>
      <c r="S5" s="2">
        <v>0</v>
      </c>
      <c r="T5" s="2">
        <v>2056</v>
      </c>
      <c r="U5" s="2">
        <v>36784.549999999996</v>
      </c>
    </row>
    <row r="6" spans="1:21" x14ac:dyDescent="0.2">
      <c r="A6" s="20" t="s">
        <v>396</v>
      </c>
      <c r="B6" s="2">
        <v>93.95</v>
      </c>
      <c r="C6" s="2">
        <v>19055.349999999999</v>
      </c>
      <c r="D6" s="2">
        <v>0</v>
      </c>
      <c r="E6" s="2">
        <v>0</v>
      </c>
      <c r="F6" s="2">
        <v>16414.18</v>
      </c>
      <c r="G6" s="2">
        <v>6731.9600000000019</v>
      </c>
      <c r="H6" s="2">
        <v>0</v>
      </c>
      <c r="I6" s="2">
        <v>1194.23</v>
      </c>
      <c r="J6" s="2">
        <v>1403.3899999999999</v>
      </c>
      <c r="K6" s="2">
        <v>0</v>
      </c>
      <c r="L6" s="2">
        <v>2720.29</v>
      </c>
      <c r="M6" s="2">
        <v>319.55</v>
      </c>
      <c r="N6" s="2">
        <v>213</v>
      </c>
      <c r="O6" s="2">
        <v>72</v>
      </c>
      <c r="P6" s="2">
        <v>0</v>
      </c>
      <c r="Q6" s="2">
        <v>354.28999999999996</v>
      </c>
      <c r="R6" s="2">
        <v>0</v>
      </c>
      <c r="S6" s="2">
        <v>73.44</v>
      </c>
      <c r="T6" s="2">
        <v>2000</v>
      </c>
      <c r="U6" s="2">
        <v>50645.630000000005</v>
      </c>
    </row>
    <row r="7" spans="1:21" x14ac:dyDescent="0.2">
      <c r="A7" s="20" t="s">
        <v>290</v>
      </c>
      <c r="B7" s="2">
        <v>0</v>
      </c>
      <c r="C7" s="2">
        <v>23343.69</v>
      </c>
      <c r="D7" s="2">
        <v>0</v>
      </c>
      <c r="E7" s="2">
        <v>1356.9799999999998</v>
      </c>
      <c r="F7" s="2">
        <v>25155.11</v>
      </c>
      <c r="G7" s="2">
        <v>8379.7000000000007</v>
      </c>
      <c r="H7" s="2">
        <v>0</v>
      </c>
      <c r="I7" s="2">
        <v>1116</v>
      </c>
      <c r="J7" s="2">
        <v>214.95</v>
      </c>
      <c r="K7" s="2">
        <v>0</v>
      </c>
      <c r="L7" s="2">
        <v>639.18999999999994</v>
      </c>
      <c r="M7" s="2">
        <v>0</v>
      </c>
      <c r="N7" s="2">
        <v>0</v>
      </c>
      <c r="O7" s="2">
        <v>0</v>
      </c>
      <c r="P7" s="2">
        <v>0</v>
      </c>
      <c r="Q7" s="2">
        <v>0</v>
      </c>
      <c r="R7" s="2">
        <v>4356.66</v>
      </c>
      <c r="S7" s="2">
        <v>0</v>
      </c>
      <c r="T7" s="2">
        <v>0</v>
      </c>
      <c r="U7" s="2">
        <v>64562.280000000013</v>
      </c>
    </row>
    <row r="8" spans="1:21" x14ac:dyDescent="0.2">
      <c r="A8" s="20" t="s">
        <v>163</v>
      </c>
      <c r="B8" s="2">
        <v>0</v>
      </c>
      <c r="C8" s="2">
        <v>14436.39</v>
      </c>
      <c r="D8" s="2">
        <v>8171.9199999999992</v>
      </c>
      <c r="E8" s="2">
        <v>0</v>
      </c>
      <c r="F8" s="2">
        <v>49048.590000000004</v>
      </c>
      <c r="G8" s="2">
        <v>143.84</v>
      </c>
      <c r="H8" s="2">
        <v>0</v>
      </c>
      <c r="I8" s="2">
        <v>12.7</v>
      </c>
      <c r="J8" s="2">
        <v>0</v>
      </c>
      <c r="K8" s="2">
        <v>0</v>
      </c>
      <c r="L8" s="2">
        <v>691.68000000000006</v>
      </c>
      <c r="M8" s="2">
        <v>82.95</v>
      </c>
      <c r="N8" s="2">
        <v>0</v>
      </c>
      <c r="O8" s="2">
        <v>0</v>
      </c>
      <c r="P8" s="2">
        <v>3735.53</v>
      </c>
      <c r="Q8" s="2">
        <v>0</v>
      </c>
      <c r="R8" s="2">
        <v>121.12</v>
      </c>
      <c r="S8" s="2">
        <v>0</v>
      </c>
      <c r="T8" s="2">
        <v>0</v>
      </c>
      <c r="U8" s="2">
        <v>76444.719999999972</v>
      </c>
    </row>
    <row r="9" spans="1:21" x14ac:dyDescent="0.2">
      <c r="A9" s="20" t="s">
        <v>11</v>
      </c>
      <c r="B9" s="2">
        <v>0</v>
      </c>
      <c r="C9" s="2">
        <v>0</v>
      </c>
      <c r="D9" s="2">
        <v>0</v>
      </c>
      <c r="E9" s="2">
        <v>0</v>
      </c>
      <c r="F9" s="2">
        <v>51737.120000000017</v>
      </c>
      <c r="G9" s="2">
        <v>12355.83</v>
      </c>
      <c r="H9" s="2">
        <v>0</v>
      </c>
      <c r="I9" s="2">
        <v>0</v>
      </c>
      <c r="J9" s="2">
        <v>0</v>
      </c>
      <c r="K9" s="2">
        <v>15634.539999999999</v>
      </c>
      <c r="L9" s="2">
        <v>1387.8200000000002</v>
      </c>
      <c r="M9" s="2">
        <v>2078.2200000000003</v>
      </c>
      <c r="N9" s="2">
        <v>0</v>
      </c>
      <c r="O9" s="2">
        <v>0</v>
      </c>
      <c r="P9" s="2">
        <v>0</v>
      </c>
      <c r="Q9" s="2">
        <v>0</v>
      </c>
      <c r="R9" s="2">
        <v>569.54</v>
      </c>
      <c r="S9" s="2">
        <v>0</v>
      </c>
      <c r="T9" s="2">
        <v>2526</v>
      </c>
      <c r="U9" s="2">
        <v>86289.070000000051</v>
      </c>
    </row>
    <row r="10" spans="1:21" x14ac:dyDescent="0.2">
      <c r="A10" s="20" t="s">
        <v>647</v>
      </c>
      <c r="B10" s="2">
        <v>0</v>
      </c>
      <c r="C10" s="2">
        <v>0</v>
      </c>
      <c r="D10" s="2">
        <v>0</v>
      </c>
      <c r="E10" s="2">
        <v>0</v>
      </c>
      <c r="F10" s="2">
        <v>9363.3699999999972</v>
      </c>
      <c r="G10" s="2">
        <v>525.42000000000007</v>
      </c>
      <c r="H10" s="2">
        <v>244.48</v>
      </c>
      <c r="I10" s="2">
        <v>0</v>
      </c>
      <c r="J10" s="2">
        <v>90.07</v>
      </c>
      <c r="K10" s="2">
        <v>3279.8199999999997</v>
      </c>
      <c r="L10" s="2">
        <v>0</v>
      </c>
      <c r="M10" s="2">
        <v>411.96000000000004</v>
      </c>
      <c r="N10" s="2">
        <v>0</v>
      </c>
      <c r="O10" s="2">
        <v>0</v>
      </c>
      <c r="P10" s="2">
        <v>0</v>
      </c>
      <c r="Q10" s="2">
        <v>0</v>
      </c>
      <c r="R10" s="2">
        <v>0</v>
      </c>
      <c r="S10" s="2">
        <v>0</v>
      </c>
      <c r="T10" s="2">
        <v>177.99</v>
      </c>
      <c r="U10" s="2">
        <v>14093.109999999997</v>
      </c>
    </row>
    <row r="11" spans="1:21" x14ac:dyDescent="0.2">
      <c r="A11" s="20" t="s">
        <v>825</v>
      </c>
      <c r="B11" s="2">
        <v>493.46</v>
      </c>
      <c r="C11" s="2">
        <v>63959.9</v>
      </c>
      <c r="D11" s="2">
        <v>8171.9199999999992</v>
      </c>
      <c r="E11" s="2">
        <v>1356.9799999999998</v>
      </c>
      <c r="F11" s="2">
        <v>157232.52000000005</v>
      </c>
      <c r="G11" s="2">
        <v>28363.200000000008</v>
      </c>
      <c r="H11" s="2">
        <v>244.48</v>
      </c>
      <c r="I11" s="2">
        <v>4722.9299999999994</v>
      </c>
      <c r="J11" s="2">
        <v>6322.53</v>
      </c>
      <c r="K11" s="2">
        <v>18914.36</v>
      </c>
      <c r="L11" s="2">
        <v>6995.44</v>
      </c>
      <c r="M11" s="2">
        <v>15672.300000000005</v>
      </c>
      <c r="N11" s="2">
        <v>326.77</v>
      </c>
      <c r="O11" s="2">
        <v>72</v>
      </c>
      <c r="P11" s="2">
        <v>3735.53</v>
      </c>
      <c r="Q11" s="2">
        <v>354.28999999999996</v>
      </c>
      <c r="R11" s="2">
        <v>5047.32</v>
      </c>
      <c r="S11" s="2">
        <v>73.44</v>
      </c>
      <c r="T11" s="2">
        <v>6759.9900000000007</v>
      </c>
      <c r="U11" s="2">
        <v>328819.36000000004</v>
      </c>
    </row>
  </sheetData>
  <pageMargins left="0.7" right="0.7" top="0.75" bottom="0.75" header="0.3" footer="0.3"/>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5D9AE-E235-4FB7-A1C4-A01F3E22C237}">
  <sheetPr>
    <tabColor rgb="FFFF0000"/>
  </sheetPr>
  <dimension ref="A1:L11"/>
  <sheetViews>
    <sheetView zoomScale="53" workbookViewId="0">
      <selection activeCell="D34" sqref="D34"/>
    </sheetView>
  </sheetViews>
  <sheetFormatPr baseColWidth="10" defaultColWidth="8.83203125" defaultRowHeight="15" x14ac:dyDescent="0.2"/>
  <cols>
    <col min="1" max="1" width="38.5" bestFit="1" customWidth="1"/>
    <col min="2" max="2" width="23.1640625" bestFit="1" customWidth="1"/>
    <col min="3" max="3" width="16" bestFit="1" customWidth="1"/>
    <col min="4" max="4" width="15.6640625" bestFit="1" customWidth="1"/>
    <col min="5" max="5" width="19.83203125" bestFit="1" customWidth="1"/>
    <col min="6" max="6" width="16" bestFit="1" customWidth="1"/>
    <col min="7" max="7" width="18.33203125" bestFit="1" customWidth="1"/>
    <col min="8" max="8" width="16.1640625" bestFit="1" customWidth="1"/>
    <col min="9" max="9" width="19" bestFit="1" customWidth="1"/>
    <col min="10" max="10" width="10.33203125" bestFit="1" customWidth="1"/>
    <col min="11" max="11" width="13.83203125" bestFit="1" customWidth="1"/>
    <col min="12" max="13" width="17.33203125" bestFit="1" customWidth="1"/>
    <col min="14" max="14" width="14.5" bestFit="1" customWidth="1"/>
    <col min="15" max="15" width="28.1640625" bestFit="1" customWidth="1"/>
    <col min="16" max="16" width="14.5" bestFit="1" customWidth="1"/>
    <col min="17" max="17" width="28.1640625" bestFit="1" customWidth="1"/>
    <col min="18" max="18" width="14.5" bestFit="1" customWidth="1"/>
    <col min="19" max="19" width="28.1640625" bestFit="1" customWidth="1"/>
    <col min="20" max="20" width="14.5" bestFit="1" customWidth="1"/>
    <col min="21" max="21" width="28.1640625" bestFit="1" customWidth="1"/>
    <col min="22" max="22" width="14.5" bestFit="1" customWidth="1"/>
    <col min="23" max="23" width="28.1640625" bestFit="1" customWidth="1"/>
    <col min="24" max="24" width="19.5" bestFit="1" customWidth="1"/>
    <col min="25" max="25" width="33.1640625" bestFit="1" customWidth="1"/>
  </cols>
  <sheetData>
    <row r="1" spans="1:12" x14ac:dyDescent="0.2">
      <c r="A1" s="15" t="s">
        <v>1</v>
      </c>
      <c r="B1" t="s">
        <v>706</v>
      </c>
    </row>
    <row r="3" spans="1:12" x14ac:dyDescent="0.2">
      <c r="A3" s="15" t="s">
        <v>891</v>
      </c>
      <c r="B3" s="15" t="s">
        <v>826</v>
      </c>
    </row>
    <row r="4" spans="1:12" x14ac:dyDescent="0.2">
      <c r="A4" s="15" t="s">
        <v>823</v>
      </c>
      <c r="B4" t="s">
        <v>27</v>
      </c>
      <c r="C4" t="s">
        <v>164</v>
      </c>
      <c r="D4" t="s">
        <v>29</v>
      </c>
      <c r="E4" t="s">
        <v>216</v>
      </c>
      <c r="F4" t="s">
        <v>21</v>
      </c>
      <c r="G4" t="s">
        <v>17</v>
      </c>
      <c r="H4" t="s">
        <v>30</v>
      </c>
      <c r="I4" t="s">
        <v>402</v>
      </c>
      <c r="J4" t="s">
        <v>637</v>
      </c>
      <c r="K4" t="s">
        <v>234</v>
      </c>
      <c r="L4" t="s">
        <v>825</v>
      </c>
    </row>
    <row r="5" spans="1:12" x14ac:dyDescent="0.2">
      <c r="A5" s="20" t="s">
        <v>556</v>
      </c>
      <c r="B5" s="2">
        <v>2924.1</v>
      </c>
      <c r="C5" s="2">
        <v>7124.47</v>
      </c>
      <c r="D5" s="2">
        <v>14549.970000000001</v>
      </c>
      <c r="E5" s="2">
        <v>2057.96</v>
      </c>
      <c r="F5" s="2">
        <v>7314.3899999999994</v>
      </c>
      <c r="G5" s="2">
        <v>0</v>
      </c>
      <c r="H5" s="2">
        <v>2056</v>
      </c>
      <c r="I5" s="2">
        <v>0</v>
      </c>
      <c r="J5" s="2">
        <v>22.15</v>
      </c>
      <c r="K5" s="2">
        <v>735.51</v>
      </c>
      <c r="L5" s="2">
        <v>36784.55000000001</v>
      </c>
    </row>
    <row r="6" spans="1:12" x14ac:dyDescent="0.2">
      <c r="A6" s="20" t="s">
        <v>396</v>
      </c>
      <c r="B6" s="2">
        <v>7838.4999999999991</v>
      </c>
      <c r="C6" s="2">
        <v>19055.349999999999</v>
      </c>
      <c r="D6" s="2">
        <v>8427.7900000000009</v>
      </c>
      <c r="E6" s="2">
        <v>3008.8400000000006</v>
      </c>
      <c r="F6" s="2">
        <v>6497.8499999999995</v>
      </c>
      <c r="G6" s="2">
        <v>0</v>
      </c>
      <c r="H6" s="2">
        <v>5193.6000000000004</v>
      </c>
      <c r="I6" s="2">
        <v>30.7</v>
      </c>
      <c r="J6" s="2">
        <v>0</v>
      </c>
      <c r="K6" s="2">
        <v>593</v>
      </c>
      <c r="L6" s="2">
        <v>50645.63</v>
      </c>
    </row>
    <row r="7" spans="1:12" x14ac:dyDescent="0.2">
      <c r="A7" s="20" t="s">
        <v>290</v>
      </c>
      <c r="B7" s="2">
        <v>1122.8599999999999</v>
      </c>
      <c r="C7" s="2">
        <v>23343.69</v>
      </c>
      <c r="D7" s="2">
        <v>11123.560000000003</v>
      </c>
      <c r="E7" s="2">
        <v>2274.84</v>
      </c>
      <c r="F7" s="2">
        <v>9463.5099999999984</v>
      </c>
      <c r="G7" s="2">
        <v>0</v>
      </c>
      <c r="H7" s="2">
        <v>17233.82</v>
      </c>
      <c r="I7" s="2">
        <v>0</v>
      </c>
      <c r="J7" s="2">
        <v>0</v>
      </c>
      <c r="K7" s="2">
        <v>0</v>
      </c>
      <c r="L7" s="2">
        <v>64562.280000000006</v>
      </c>
    </row>
    <row r="8" spans="1:12" x14ac:dyDescent="0.2">
      <c r="A8" s="20" t="s">
        <v>163</v>
      </c>
      <c r="B8" s="2">
        <v>5150.0999999999995</v>
      </c>
      <c r="C8" s="2">
        <v>14436.39</v>
      </c>
      <c r="D8" s="2">
        <v>29252.23</v>
      </c>
      <c r="E8" s="2">
        <v>1085.0900000000001</v>
      </c>
      <c r="F8" s="2">
        <v>5664.26</v>
      </c>
      <c r="G8" s="2">
        <v>3735.53</v>
      </c>
      <c r="H8" s="2">
        <v>17121.12</v>
      </c>
      <c r="I8" s="2">
        <v>0</v>
      </c>
      <c r="J8" s="2">
        <v>0</v>
      </c>
      <c r="K8" s="2">
        <v>0</v>
      </c>
      <c r="L8" s="2">
        <v>76444.72</v>
      </c>
    </row>
    <row r="9" spans="1:12" x14ac:dyDescent="0.2">
      <c r="A9" s="20" t="s">
        <v>11</v>
      </c>
      <c r="B9" s="2">
        <v>6845.29</v>
      </c>
      <c r="C9" s="2">
        <v>0</v>
      </c>
      <c r="D9" s="2">
        <v>26545.819999999996</v>
      </c>
      <c r="E9" s="2">
        <v>0</v>
      </c>
      <c r="F9" s="2">
        <v>25200.57</v>
      </c>
      <c r="G9" s="2">
        <v>0</v>
      </c>
      <c r="H9" s="2">
        <v>27697.39</v>
      </c>
      <c r="I9" s="2">
        <v>0</v>
      </c>
      <c r="J9" s="2">
        <v>0</v>
      </c>
      <c r="K9" s="2">
        <v>0</v>
      </c>
      <c r="L9" s="2">
        <v>86289.069999999992</v>
      </c>
    </row>
    <row r="10" spans="1:12" x14ac:dyDescent="0.2">
      <c r="A10" s="20" t="s">
        <v>647</v>
      </c>
      <c r="B10" s="2">
        <v>555.12</v>
      </c>
      <c r="C10" s="2">
        <v>0</v>
      </c>
      <c r="D10" s="2">
        <v>1467.5100000000002</v>
      </c>
      <c r="E10" s="2">
        <v>0</v>
      </c>
      <c r="F10" s="2">
        <v>11826</v>
      </c>
      <c r="G10" s="2">
        <v>0</v>
      </c>
      <c r="H10" s="2">
        <v>244.48</v>
      </c>
      <c r="I10" s="2">
        <v>0</v>
      </c>
      <c r="J10" s="2">
        <v>0</v>
      </c>
      <c r="K10" s="2">
        <v>0</v>
      </c>
      <c r="L10" s="2">
        <v>14093.109999999997</v>
      </c>
    </row>
    <row r="11" spans="1:12" x14ac:dyDescent="0.2">
      <c r="A11" s="20" t="s">
        <v>825</v>
      </c>
      <c r="B11" s="2">
        <v>24435.970000000005</v>
      </c>
      <c r="C11" s="2">
        <v>63959.9</v>
      </c>
      <c r="D11" s="2">
        <v>91366.88</v>
      </c>
      <c r="E11" s="2">
        <v>8426.7299999999977</v>
      </c>
      <c r="F11" s="2">
        <v>65966.579999999987</v>
      </c>
      <c r="G11" s="2">
        <v>3735.53</v>
      </c>
      <c r="H11" s="2">
        <v>69546.409999999974</v>
      </c>
      <c r="I11" s="2">
        <v>30.7</v>
      </c>
      <c r="J11" s="2">
        <v>22.15</v>
      </c>
      <c r="K11" s="2">
        <v>1328.51</v>
      </c>
      <c r="L11" s="2">
        <v>328819.36</v>
      </c>
    </row>
  </sheetData>
  <pageMargins left="0.7" right="0.7" top="0.75" bottom="0.75" header="0.3" footer="0.3"/>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7CC74-BD92-41F5-8514-EC100B0B2C1C}">
  <sheetPr>
    <tabColor rgb="FFFF0000"/>
  </sheetPr>
  <dimension ref="F1:J60"/>
  <sheetViews>
    <sheetView zoomScale="80" zoomScaleNormal="80" workbookViewId="0">
      <selection activeCell="C50" sqref="C50"/>
    </sheetView>
  </sheetViews>
  <sheetFormatPr baseColWidth="10" defaultColWidth="8.83203125" defaultRowHeight="15" x14ac:dyDescent="0.2"/>
  <cols>
    <col min="1" max="1" width="28.5" bestFit="1" customWidth="1"/>
    <col min="2" max="2" width="16.33203125" bestFit="1" customWidth="1"/>
    <col min="3" max="3" width="11" bestFit="1" customWidth="1"/>
    <col min="7" max="7" width="13.33203125" bestFit="1" customWidth="1"/>
    <col min="8" max="8" width="22.83203125" bestFit="1" customWidth="1"/>
    <col min="9" max="9" width="12" bestFit="1" customWidth="1"/>
    <col min="10" max="19" width="8.83203125" customWidth="1"/>
  </cols>
  <sheetData>
    <row r="1" spans="6:10" x14ac:dyDescent="0.2">
      <c r="G1" t="s">
        <v>0</v>
      </c>
      <c r="H1" t="s">
        <v>802</v>
      </c>
      <c r="I1" t="s">
        <v>803</v>
      </c>
      <c r="J1" t="s">
        <v>819</v>
      </c>
    </row>
    <row r="2" spans="6:10" x14ac:dyDescent="0.2">
      <c r="G2" t="s">
        <v>647</v>
      </c>
      <c r="H2" t="s">
        <v>50</v>
      </c>
      <c r="I2" t="s">
        <v>806</v>
      </c>
    </row>
    <row r="3" spans="6:10" x14ac:dyDescent="0.2">
      <c r="G3" t="s">
        <v>647</v>
      </c>
      <c r="H3" t="s">
        <v>804</v>
      </c>
      <c r="I3" t="s">
        <v>807</v>
      </c>
    </row>
    <row r="4" spans="6:10" x14ac:dyDescent="0.2">
      <c r="G4" t="s">
        <v>647</v>
      </c>
      <c r="H4" t="s">
        <v>805</v>
      </c>
    </row>
    <row r="5" spans="6:10" x14ac:dyDescent="0.2">
      <c r="G5" t="s">
        <v>647</v>
      </c>
      <c r="H5" t="s">
        <v>64</v>
      </c>
      <c r="I5" t="s">
        <v>808</v>
      </c>
    </row>
    <row r="6" spans="6:10" x14ac:dyDescent="0.2">
      <c r="F6" s="15"/>
      <c r="G6" s="15" t="s">
        <v>647</v>
      </c>
      <c r="H6" s="15" t="s">
        <v>97</v>
      </c>
      <c r="I6" s="15" t="s">
        <v>809</v>
      </c>
      <c r="J6" s="15"/>
    </row>
    <row r="7" spans="6:10" x14ac:dyDescent="0.2">
      <c r="G7" t="s">
        <v>647</v>
      </c>
      <c r="H7" t="s">
        <v>66</v>
      </c>
      <c r="I7" t="s">
        <v>810</v>
      </c>
    </row>
    <row r="8" spans="6:10" x14ac:dyDescent="0.2">
      <c r="G8" t="s">
        <v>647</v>
      </c>
      <c r="H8" t="s">
        <v>33</v>
      </c>
      <c r="I8" t="s">
        <v>811</v>
      </c>
    </row>
    <row r="9" spans="6:10" x14ac:dyDescent="0.2">
      <c r="G9" t="s">
        <v>647</v>
      </c>
      <c r="H9" t="s">
        <v>36</v>
      </c>
      <c r="I9" t="s">
        <v>812</v>
      </c>
    </row>
    <row r="10" spans="6:10" x14ac:dyDescent="0.2">
      <c r="G10" t="s">
        <v>647</v>
      </c>
      <c r="H10" t="s">
        <v>59</v>
      </c>
      <c r="I10" t="s">
        <v>813</v>
      </c>
    </row>
    <row r="11" spans="6:10" x14ac:dyDescent="0.2">
      <c r="G11" t="s">
        <v>647</v>
      </c>
      <c r="H11" t="s">
        <v>47</v>
      </c>
      <c r="I11" t="s">
        <v>814</v>
      </c>
    </row>
    <row r="12" spans="6:10" x14ac:dyDescent="0.2">
      <c r="G12" t="s">
        <v>647</v>
      </c>
      <c r="H12" t="s">
        <v>81</v>
      </c>
      <c r="I12" t="s">
        <v>82</v>
      </c>
    </row>
    <row r="13" spans="6:10" x14ac:dyDescent="0.2">
      <c r="G13" t="s">
        <v>647</v>
      </c>
      <c r="H13" t="s">
        <v>31</v>
      </c>
      <c r="I13" t="s">
        <v>815</v>
      </c>
    </row>
    <row r="14" spans="6:10" x14ac:dyDescent="0.2">
      <c r="G14" t="s">
        <v>647</v>
      </c>
      <c r="H14" t="s">
        <v>25</v>
      </c>
      <c r="I14" t="s">
        <v>816</v>
      </c>
    </row>
    <row r="15" spans="6:10" ht="16" thickBot="1" x14ac:dyDescent="0.25">
      <c r="G15" s="3" t="s">
        <v>647</v>
      </c>
      <c r="H15" s="3" t="s">
        <v>22</v>
      </c>
      <c r="I15" s="3" t="s">
        <v>817</v>
      </c>
    </row>
    <row r="16" spans="6:10" x14ac:dyDescent="0.2">
      <c r="G16" t="s">
        <v>11</v>
      </c>
      <c r="H16" t="s">
        <v>50</v>
      </c>
      <c r="I16" t="s">
        <v>51</v>
      </c>
    </row>
    <row r="17" spans="7:9" x14ac:dyDescent="0.2">
      <c r="G17" t="s">
        <v>11</v>
      </c>
      <c r="H17" t="s">
        <v>804</v>
      </c>
      <c r="I17" t="s">
        <v>58</v>
      </c>
    </row>
    <row r="18" spans="7:9" x14ac:dyDescent="0.2">
      <c r="G18" t="s">
        <v>11</v>
      </c>
      <c r="H18" t="s">
        <v>805</v>
      </c>
      <c r="I18" t="s">
        <v>116</v>
      </c>
    </row>
    <row r="19" spans="7:9" x14ac:dyDescent="0.2">
      <c r="G19" t="s">
        <v>11</v>
      </c>
      <c r="H19" t="s">
        <v>64</v>
      </c>
      <c r="I19" t="s">
        <v>65</v>
      </c>
    </row>
    <row r="20" spans="7:9" x14ac:dyDescent="0.2">
      <c r="G20" t="s">
        <v>11</v>
      </c>
      <c r="H20" t="s">
        <v>97</v>
      </c>
      <c r="I20" t="s">
        <v>98</v>
      </c>
    </row>
    <row r="21" spans="7:9" x14ac:dyDescent="0.2">
      <c r="G21" t="s">
        <v>11</v>
      </c>
      <c r="H21" t="s">
        <v>66</v>
      </c>
      <c r="I21" t="s">
        <v>67</v>
      </c>
    </row>
    <row r="22" spans="7:9" x14ac:dyDescent="0.2">
      <c r="G22" t="s">
        <v>11</v>
      </c>
      <c r="H22" t="s">
        <v>33</v>
      </c>
      <c r="I22" t="s">
        <v>34</v>
      </c>
    </row>
    <row r="23" spans="7:9" x14ac:dyDescent="0.2">
      <c r="G23" t="s">
        <v>11</v>
      </c>
      <c r="H23" t="s">
        <v>36</v>
      </c>
      <c r="I23" t="s">
        <v>37</v>
      </c>
    </row>
    <row r="24" spans="7:9" x14ac:dyDescent="0.2">
      <c r="G24" t="s">
        <v>11</v>
      </c>
      <c r="H24" t="s">
        <v>59</v>
      </c>
      <c r="I24" t="s">
        <v>60</v>
      </c>
    </row>
    <row r="25" spans="7:9" x14ac:dyDescent="0.2">
      <c r="G25" t="s">
        <v>11</v>
      </c>
      <c r="H25" t="s">
        <v>47</v>
      </c>
      <c r="I25" t="s">
        <v>48</v>
      </c>
    </row>
    <row r="26" spans="7:9" x14ac:dyDescent="0.2">
      <c r="G26" t="s">
        <v>11</v>
      </c>
      <c r="H26" t="s">
        <v>81</v>
      </c>
      <c r="I26" t="s">
        <v>82</v>
      </c>
    </row>
    <row r="27" spans="7:9" x14ac:dyDescent="0.2">
      <c r="G27" t="s">
        <v>11</v>
      </c>
      <c r="H27" t="s">
        <v>31</v>
      </c>
      <c r="I27" t="s">
        <v>32</v>
      </c>
    </row>
    <row r="28" spans="7:9" x14ac:dyDescent="0.2">
      <c r="G28" t="s">
        <v>11</v>
      </c>
      <c r="H28" t="s">
        <v>25</v>
      </c>
      <c r="I28" t="s">
        <v>15</v>
      </c>
    </row>
    <row r="29" spans="7:9" ht="16" thickBot="1" x14ac:dyDescent="0.25">
      <c r="G29" s="3" t="s">
        <v>11</v>
      </c>
      <c r="H29" s="3" t="s">
        <v>22</v>
      </c>
      <c r="I29" s="3" t="s">
        <v>23</v>
      </c>
    </row>
    <row r="30" spans="7:9" x14ac:dyDescent="0.2">
      <c r="G30" t="s">
        <v>163</v>
      </c>
      <c r="H30" t="s">
        <v>64</v>
      </c>
    </row>
    <row r="31" spans="7:9" x14ac:dyDescent="0.2">
      <c r="G31" t="s">
        <v>163</v>
      </c>
      <c r="H31" t="s">
        <v>59</v>
      </c>
    </row>
    <row r="32" spans="7:9" x14ac:dyDescent="0.2">
      <c r="G32" t="s">
        <v>163</v>
      </c>
      <c r="H32" t="s">
        <v>47</v>
      </c>
    </row>
    <row r="33" spans="7:9" x14ac:dyDescent="0.2">
      <c r="G33" t="s">
        <v>163</v>
      </c>
      <c r="H33" t="s">
        <v>31</v>
      </c>
    </row>
    <row r="34" spans="7:9" x14ac:dyDescent="0.2">
      <c r="G34" t="s">
        <v>163</v>
      </c>
      <c r="H34" t="s">
        <v>25</v>
      </c>
    </row>
    <row r="35" spans="7:9" x14ac:dyDescent="0.2">
      <c r="G35" t="s">
        <v>163</v>
      </c>
      <c r="H35" t="s">
        <v>165</v>
      </c>
    </row>
    <row r="36" spans="7:9" x14ac:dyDescent="0.2">
      <c r="G36" t="s">
        <v>163</v>
      </c>
      <c r="H36" t="s">
        <v>18</v>
      </c>
    </row>
    <row r="37" spans="7:9" ht="16" thickBot="1" x14ac:dyDescent="0.25">
      <c r="G37" s="3" t="s">
        <v>163</v>
      </c>
      <c r="H37" s="3" t="s">
        <v>222</v>
      </c>
      <c r="I37" s="3"/>
    </row>
    <row r="38" spans="7:9" x14ac:dyDescent="0.2">
      <c r="G38" t="s">
        <v>290</v>
      </c>
      <c r="H38" t="s">
        <v>64</v>
      </c>
    </row>
    <row r="39" spans="7:9" x14ac:dyDescent="0.2">
      <c r="G39" t="s">
        <v>290</v>
      </c>
      <c r="H39" t="s">
        <v>18</v>
      </c>
    </row>
    <row r="40" spans="7:9" x14ac:dyDescent="0.2">
      <c r="G40" t="s">
        <v>290</v>
      </c>
      <c r="H40" t="s">
        <v>59</v>
      </c>
    </row>
    <row r="41" spans="7:9" x14ac:dyDescent="0.2">
      <c r="G41" t="s">
        <v>290</v>
      </c>
      <c r="H41" t="s">
        <v>47</v>
      </c>
    </row>
    <row r="42" spans="7:9" x14ac:dyDescent="0.2">
      <c r="G42" t="s">
        <v>290</v>
      </c>
      <c r="H42" t="s">
        <v>31</v>
      </c>
    </row>
    <row r="43" spans="7:9" x14ac:dyDescent="0.2">
      <c r="G43" t="s">
        <v>290</v>
      </c>
      <c r="H43" t="s">
        <v>25</v>
      </c>
    </row>
    <row r="44" spans="7:9" x14ac:dyDescent="0.2">
      <c r="G44" t="s">
        <v>290</v>
      </c>
      <c r="H44" t="s">
        <v>97</v>
      </c>
    </row>
    <row r="45" spans="7:9" ht="16" thickBot="1" x14ac:dyDescent="0.25">
      <c r="G45" s="3" t="s">
        <v>290</v>
      </c>
      <c r="H45" s="3" t="s">
        <v>222</v>
      </c>
      <c r="I45" s="3"/>
    </row>
    <row r="46" spans="7:9" x14ac:dyDescent="0.2">
      <c r="G46" s="13" t="s">
        <v>396</v>
      </c>
      <c r="H46" s="13" t="s">
        <v>460</v>
      </c>
    </row>
    <row r="47" spans="7:9" x14ac:dyDescent="0.2">
      <c r="G47" s="13" t="s">
        <v>396</v>
      </c>
      <c r="H47" s="13" t="s">
        <v>18</v>
      </c>
    </row>
    <row r="48" spans="7:9" x14ac:dyDescent="0.2">
      <c r="G48" s="13" t="s">
        <v>396</v>
      </c>
      <c r="H48" s="13" t="s">
        <v>489</v>
      </c>
    </row>
    <row r="49" spans="7:9" x14ac:dyDescent="0.2">
      <c r="G49" s="13" t="s">
        <v>396</v>
      </c>
      <c r="H49" s="13" t="s">
        <v>478</v>
      </c>
    </row>
    <row r="50" spans="7:9" x14ac:dyDescent="0.2">
      <c r="G50" s="13" t="s">
        <v>396</v>
      </c>
      <c r="H50" s="13" t="s">
        <v>64</v>
      </c>
    </row>
    <row r="51" spans="7:9" x14ac:dyDescent="0.2">
      <c r="G51" s="13" t="s">
        <v>396</v>
      </c>
      <c r="H51" s="13" t="s">
        <v>25</v>
      </c>
    </row>
    <row r="52" spans="7:9" x14ac:dyDescent="0.2">
      <c r="G52" s="13" t="s">
        <v>396</v>
      </c>
      <c r="H52" s="13" t="s">
        <v>415</v>
      </c>
    </row>
    <row r="53" spans="7:9" x14ac:dyDescent="0.2">
      <c r="G53" s="13" t="s">
        <v>396</v>
      </c>
      <c r="H53" s="13" t="s">
        <v>222</v>
      </c>
    </row>
    <row r="54" spans="7:9" x14ac:dyDescent="0.2">
      <c r="G54" s="13" t="s">
        <v>396</v>
      </c>
      <c r="H54" t="s">
        <v>31</v>
      </c>
    </row>
    <row r="55" spans="7:9" ht="16" thickBot="1" x14ac:dyDescent="0.25">
      <c r="G55" s="14" t="s">
        <v>396</v>
      </c>
      <c r="H55" s="3" t="s">
        <v>36</v>
      </c>
      <c r="I55" s="3"/>
    </row>
    <row r="56" spans="7:9" x14ac:dyDescent="0.2">
      <c r="G56" s="13" t="s">
        <v>556</v>
      </c>
      <c r="H56" s="13" t="s">
        <v>18</v>
      </c>
    </row>
    <row r="57" spans="7:9" x14ac:dyDescent="0.2">
      <c r="G57" s="13" t="s">
        <v>556</v>
      </c>
      <c r="H57" s="13" t="s">
        <v>25</v>
      </c>
    </row>
    <row r="58" spans="7:9" x14ac:dyDescent="0.2">
      <c r="G58" s="13" t="s">
        <v>556</v>
      </c>
      <c r="H58" s="13" t="s">
        <v>31</v>
      </c>
    </row>
    <row r="59" spans="7:9" x14ac:dyDescent="0.2">
      <c r="G59" s="13" t="s">
        <v>556</v>
      </c>
      <c r="H59" s="13" t="s">
        <v>165</v>
      </c>
    </row>
    <row r="60" spans="7:9" x14ac:dyDescent="0.2">
      <c r="G60" s="13" t="s">
        <v>556</v>
      </c>
      <c r="H60" s="13" t="s">
        <v>47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A4AFB-F812-4266-86A1-EF57A15320A5}">
  <sheetPr>
    <tabColor rgb="FFFF0000"/>
  </sheetPr>
  <dimension ref="A1:H146"/>
  <sheetViews>
    <sheetView topLeftCell="A93" zoomScale="59" workbookViewId="0">
      <selection activeCell="C50" sqref="C50"/>
    </sheetView>
  </sheetViews>
  <sheetFormatPr baseColWidth="10" defaultColWidth="8.83203125" defaultRowHeight="15" x14ac:dyDescent="0.2"/>
  <cols>
    <col min="1" max="1" width="47.1640625" bestFit="1" customWidth="1"/>
    <col min="2" max="2" width="22.83203125" bestFit="1" customWidth="1"/>
    <col min="3" max="6" width="12.33203125" bestFit="1" customWidth="1"/>
    <col min="7" max="7" width="12.83203125" bestFit="1" customWidth="1"/>
    <col min="8" max="8" width="15.5" bestFit="1" customWidth="1"/>
    <col min="9" max="13" width="15.1640625" bestFit="1" customWidth="1"/>
    <col min="14" max="15" width="20" bestFit="1" customWidth="1"/>
  </cols>
  <sheetData>
    <row r="1" spans="1:8" x14ac:dyDescent="0.2">
      <c r="A1" s="15" t="s">
        <v>842</v>
      </c>
      <c r="B1" s="15" t="s">
        <v>826</v>
      </c>
    </row>
    <row r="2" spans="1:8" x14ac:dyDescent="0.2">
      <c r="A2" s="15" t="s">
        <v>823</v>
      </c>
      <c r="B2" t="s">
        <v>556</v>
      </c>
      <c r="C2" t="s">
        <v>396</v>
      </c>
      <c r="D2" t="s">
        <v>290</v>
      </c>
      <c r="E2" t="s">
        <v>163</v>
      </c>
      <c r="F2" t="s">
        <v>11</v>
      </c>
      <c r="G2" t="s">
        <v>647</v>
      </c>
      <c r="H2" t="s">
        <v>825</v>
      </c>
    </row>
    <row r="3" spans="1:8" x14ac:dyDescent="0.2">
      <c r="A3" s="20" t="s">
        <v>16</v>
      </c>
      <c r="B3" s="19">
        <v>9</v>
      </c>
      <c r="C3" s="19">
        <v>8</v>
      </c>
      <c r="D3" s="19">
        <v>5</v>
      </c>
      <c r="E3" s="19">
        <v>9</v>
      </c>
      <c r="F3" s="19">
        <v>11</v>
      </c>
      <c r="G3" s="19">
        <v>1</v>
      </c>
      <c r="H3" s="19">
        <v>43</v>
      </c>
    </row>
    <row r="4" spans="1:8" x14ac:dyDescent="0.2">
      <c r="A4" s="20" t="s">
        <v>564</v>
      </c>
      <c r="B4" s="19">
        <v>2</v>
      </c>
      <c r="C4" s="19"/>
      <c r="D4" s="19"/>
      <c r="E4" s="19"/>
      <c r="F4" s="19"/>
      <c r="G4" s="19"/>
      <c r="H4" s="19">
        <v>2</v>
      </c>
    </row>
    <row r="5" spans="1:8" x14ac:dyDescent="0.2">
      <c r="A5" s="20" t="s">
        <v>620</v>
      </c>
      <c r="B5" s="19">
        <v>1</v>
      </c>
      <c r="C5" s="19"/>
      <c r="D5" s="19"/>
      <c r="E5" s="19"/>
      <c r="F5" s="19"/>
      <c r="G5" s="19"/>
      <c r="H5" s="19">
        <v>1</v>
      </c>
    </row>
    <row r="6" spans="1:8" x14ac:dyDescent="0.2">
      <c r="A6" s="20" t="s">
        <v>646</v>
      </c>
      <c r="B6" s="19"/>
      <c r="C6" s="19"/>
      <c r="D6" s="19"/>
      <c r="E6" s="19"/>
      <c r="F6" s="19">
        <v>4</v>
      </c>
      <c r="G6" s="19"/>
      <c r="H6" s="19">
        <v>4</v>
      </c>
    </row>
    <row r="7" spans="1:8" x14ac:dyDescent="0.2">
      <c r="A7" s="20" t="s">
        <v>72</v>
      </c>
      <c r="B7" s="19"/>
      <c r="C7" s="19"/>
      <c r="D7" s="19"/>
      <c r="E7" s="19"/>
      <c r="F7" s="19">
        <v>1</v>
      </c>
      <c r="G7" s="19"/>
      <c r="H7" s="19">
        <v>1</v>
      </c>
    </row>
    <row r="8" spans="1:8" x14ac:dyDescent="0.2">
      <c r="A8" s="20" t="s">
        <v>174</v>
      </c>
      <c r="B8" s="19"/>
      <c r="C8" s="19"/>
      <c r="D8" s="19"/>
      <c r="E8" s="19"/>
      <c r="F8" s="19">
        <v>1</v>
      </c>
      <c r="G8" s="19"/>
      <c r="H8" s="19">
        <v>1</v>
      </c>
    </row>
    <row r="9" spans="1:8" x14ac:dyDescent="0.2">
      <c r="A9" s="20" t="s">
        <v>141</v>
      </c>
      <c r="B9" s="19"/>
      <c r="C9" s="19"/>
      <c r="D9" s="19"/>
      <c r="E9" s="19"/>
      <c r="F9" s="19">
        <v>1</v>
      </c>
      <c r="G9" s="19"/>
      <c r="H9" s="19">
        <v>1</v>
      </c>
    </row>
    <row r="10" spans="1:8" x14ac:dyDescent="0.2">
      <c r="A10" s="20" t="s">
        <v>145</v>
      </c>
      <c r="B10" s="19"/>
      <c r="C10" s="19"/>
      <c r="D10" s="19"/>
      <c r="E10" s="19"/>
      <c r="F10" s="19">
        <v>1</v>
      </c>
      <c r="G10" s="19"/>
      <c r="H10" s="19">
        <v>1</v>
      </c>
    </row>
    <row r="11" spans="1:8" x14ac:dyDescent="0.2">
      <c r="A11" s="20" t="s">
        <v>68</v>
      </c>
      <c r="B11" s="19"/>
      <c r="C11" s="19">
        <v>4</v>
      </c>
      <c r="D11" s="19">
        <v>7</v>
      </c>
      <c r="E11" s="19"/>
      <c r="F11" s="19">
        <v>8</v>
      </c>
      <c r="G11" s="19">
        <v>4</v>
      </c>
      <c r="H11" s="19">
        <v>23</v>
      </c>
    </row>
    <row r="12" spans="1:8" x14ac:dyDescent="0.2">
      <c r="A12" s="20" t="s">
        <v>240</v>
      </c>
      <c r="B12" s="19"/>
      <c r="C12" s="19"/>
      <c r="D12" s="19"/>
      <c r="E12" s="19">
        <v>1</v>
      </c>
      <c r="F12" s="19"/>
      <c r="G12" s="19"/>
      <c r="H12" s="19">
        <v>1</v>
      </c>
    </row>
    <row r="13" spans="1:8" x14ac:dyDescent="0.2">
      <c r="A13" s="20" t="s">
        <v>248</v>
      </c>
      <c r="B13" s="19"/>
      <c r="C13" s="19"/>
      <c r="D13" s="19"/>
      <c r="E13" s="19">
        <v>1</v>
      </c>
      <c r="F13" s="19"/>
      <c r="G13" s="19"/>
      <c r="H13" s="19">
        <v>1</v>
      </c>
    </row>
    <row r="14" spans="1:8" x14ac:dyDescent="0.2">
      <c r="A14" s="20" t="s">
        <v>375</v>
      </c>
      <c r="B14" s="19"/>
      <c r="C14" s="19"/>
      <c r="D14" s="19">
        <v>1</v>
      </c>
      <c r="E14" s="19"/>
      <c r="F14" s="19"/>
      <c r="G14" s="19"/>
      <c r="H14" s="19">
        <v>1</v>
      </c>
    </row>
    <row r="15" spans="1:8" x14ac:dyDescent="0.2">
      <c r="A15" s="20" t="s">
        <v>38</v>
      </c>
      <c r="B15" s="19">
        <v>2</v>
      </c>
      <c r="C15" s="19">
        <v>12</v>
      </c>
      <c r="D15" s="19">
        <v>22</v>
      </c>
      <c r="E15" s="19">
        <v>8</v>
      </c>
      <c r="F15" s="19">
        <v>47</v>
      </c>
      <c r="G15" s="19">
        <v>11</v>
      </c>
      <c r="H15" s="19">
        <v>102</v>
      </c>
    </row>
    <row r="16" spans="1:8" x14ac:dyDescent="0.2">
      <c r="A16" s="20" t="s">
        <v>371</v>
      </c>
      <c r="B16" s="19"/>
      <c r="C16" s="19">
        <v>1</v>
      </c>
      <c r="D16" s="19">
        <v>1</v>
      </c>
      <c r="E16" s="19"/>
      <c r="F16" s="19"/>
      <c r="G16" s="19"/>
      <c r="H16" s="19">
        <v>2</v>
      </c>
    </row>
    <row r="17" spans="1:8" x14ac:dyDescent="0.2">
      <c r="A17" s="20" t="s">
        <v>296</v>
      </c>
      <c r="B17" s="19"/>
      <c r="C17" s="19"/>
      <c r="D17" s="19">
        <v>1</v>
      </c>
      <c r="E17" s="19"/>
      <c r="F17" s="19"/>
      <c r="G17" s="19"/>
      <c r="H17" s="19">
        <v>1</v>
      </c>
    </row>
    <row r="18" spans="1:8" x14ac:dyDescent="0.2">
      <c r="A18" s="20" t="s">
        <v>463</v>
      </c>
      <c r="B18" s="19"/>
      <c r="C18" s="19">
        <v>1</v>
      </c>
      <c r="D18" s="19"/>
      <c r="E18" s="19"/>
      <c r="F18" s="19">
        <v>2</v>
      </c>
      <c r="G18" s="19"/>
      <c r="H18" s="19">
        <v>3</v>
      </c>
    </row>
    <row r="19" spans="1:8" x14ac:dyDescent="0.2">
      <c r="A19" s="20" t="s">
        <v>253</v>
      </c>
      <c r="B19" s="19"/>
      <c r="C19" s="19"/>
      <c r="D19" s="19"/>
      <c r="E19" s="19">
        <v>1</v>
      </c>
      <c r="F19" s="19"/>
      <c r="G19" s="19"/>
      <c r="H19" s="19">
        <v>1</v>
      </c>
    </row>
    <row r="20" spans="1:8" x14ac:dyDescent="0.2">
      <c r="A20" s="20" t="s">
        <v>275</v>
      </c>
      <c r="B20" s="19">
        <v>1</v>
      </c>
      <c r="C20" s="19">
        <v>1</v>
      </c>
      <c r="D20" s="19">
        <v>2</v>
      </c>
      <c r="E20" s="19">
        <v>1</v>
      </c>
      <c r="F20" s="19"/>
      <c r="G20" s="19"/>
      <c r="H20" s="19">
        <v>5</v>
      </c>
    </row>
    <row r="21" spans="1:8" x14ac:dyDescent="0.2">
      <c r="A21" s="20" t="s">
        <v>547</v>
      </c>
      <c r="B21" s="19"/>
      <c r="C21" s="19">
        <v>1</v>
      </c>
      <c r="D21" s="19"/>
      <c r="E21" s="19"/>
      <c r="F21" s="19"/>
      <c r="G21" s="19"/>
      <c r="H21" s="19">
        <v>1</v>
      </c>
    </row>
    <row r="22" spans="1:8" x14ac:dyDescent="0.2">
      <c r="A22" s="20" t="s">
        <v>218</v>
      </c>
      <c r="B22" s="19"/>
      <c r="C22" s="19"/>
      <c r="D22" s="19"/>
      <c r="E22" s="19">
        <v>1</v>
      </c>
      <c r="F22" s="19"/>
      <c r="G22" s="19"/>
      <c r="H22" s="19">
        <v>1</v>
      </c>
    </row>
    <row r="23" spans="1:8" x14ac:dyDescent="0.2">
      <c r="A23" s="20" t="s">
        <v>154</v>
      </c>
      <c r="B23" s="19"/>
      <c r="C23" s="19"/>
      <c r="D23" s="19"/>
      <c r="E23" s="19"/>
      <c r="F23" s="19">
        <v>1</v>
      </c>
      <c r="G23" s="19"/>
      <c r="H23" s="19">
        <v>1</v>
      </c>
    </row>
    <row r="24" spans="1:8" x14ac:dyDescent="0.2">
      <c r="A24" s="20" t="s">
        <v>223</v>
      </c>
      <c r="B24" s="19"/>
      <c r="C24" s="19"/>
      <c r="D24" s="19"/>
      <c r="E24" s="19">
        <v>1</v>
      </c>
      <c r="F24" s="19"/>
      <c r="G24" s="19"/>
      <c r="H24" s="19">
        <v>1</v>
      </c>
    </row>
    <row r="25" spans="1:8" x14ac:dyDescent="0.2">
      <c r="A25" s="20" t="s">
        <v>63</v>
      </c>
      <c r="B25" s="19">
        <v>1</v>
      </c>
      <c r="C25" s="19">
        <v>1</v>
      </c>
      <c r="D25" s="19"/>
      <c r="E25" s="19">
        <v>6</v>
      </c>
      <c r="F25" s="19">
        <v>2</v>
      </c>
      <c r="G25" s="19"/>
      <c r="H25" s="19">
        <v>10</v>
      </c>
    </row>
    <row r="26" spans="1:8" x14ac:dyDescent="0.2">
      <c r="A26" s="20" t="s">
        <v>273</v>
      </c>
      <c r="B26" s="19"/>
      <c r="C26" s="19">
        <v>1</v>
      </c>
      <c r="D26" s="19"/>
      <c r="E26" s="19">
        <v>1</v>
      </c>
      <c r="F26" s="19"/>
      <c r="G26" s="19"/>
      <c r="H26" s="19">
        <v>2</v>
      </c>
    </row>
    <row r="27" spans="1:8" x14ac:dyDescent="0.2">
      <c r="A27" s="20" t="s">
        <v>379</v>
      </c>
      <c r="B27" s="19"/>
      <c r="C27" s="19"/>
      <c r="D27" s="19">
        <v>1</v>
      </c>
      <c r="E27" s="19"/>
      <c r="F27" s="19"/>
      <c r="G27" s="19"/>
      <c r="H27" s="19">
        <v>1</v>
      </c>
    </row>
    <row r="28" spans="1:8" x14ac:dyDescent="0.2">
      <c r="A28" s="20" t="s">
        <v>288</v>
      </c>
      <c r="B28" s="19"/>
      <c r="C28" s="19"/>
      <c r="D28" s="19"/>
      <c r="E28" s="19">
        <v>1</v>
      </c>
      <c r="F28" s="19"/>
      <c r="G28" s="19"/>
      <c r="H28" s="19">
        <v>1</v>
      </c>
    </row>
    <row r="29" spans="1:8" x14ac:dyDescent="0.2">
      <c r="A29" s="20" t="s">
        <v>257</v>
      </c>
      <c r="B29" s="19"/>
      <c r="C29" s="19"/>
      <c r="D29" s="19">
        <v>1</v>
      </c>
      <c r="E29" s="19">
        <v>2</v>
      </c>
      <c r="F29" s="19"/>
      <c r="G29" s="19"/>
      <c r="H29" s="19">
        <v>3</v>
      </c>
    </row>
    <row r="30" spans="1:8" x14ac:dyDescent="0.2">
      <c r="A30" s="20" t="s">
        <v>45</v>
      </c>
      <c r="B30" s="19"/>
      <c r="C30" s="19"/>
      <c r="D30" s="19"/>
      <c r="E30" s="19"/>
      <c r="F30" s="19">
        <v>2</v>
      </c>
      <c r="G30" s="19"/>
      <c r="H30" s="19">
        <v>2</v>
      </c>
    </row>
    <row r="31" spans="1:8" x14ac:dyDescent="0.2">
      <c r="A31" s="20" t="s">
        <v>103</v>
      </c>
      <c r="B31" s="19"/>
      <c r="C31" s="19"/>
      <c r="D31" s="19"/>
      <c r="E31" s="19"/>
      <c r="F31" s="19">
        <v>3</v>
      </c>
      <c r="G31" s="19"/>
      <c r="H31" s="19">
        <v>3</v>
      </c>
    </row>
    <row r="32" spans="1:8" x14ac:dyDescent="0.2">
      <c r="A32" s="20" t="s">
        <v>137</v>
      </c>
      <c r="B32" s="19"/>
      <c r="C32" s="19"/>
      <c r="D32" s="19"/>
      <c r="E32" s="19">
        <v>1</v>
      </c>
      <c r="F32" s="19">
        <v>1</v>
      </c>
      <c r="G32" s="19"/>
      <c r="H32" s="19">
        <v>2</v>
      </c>
    </row>
    <row r="33" spans="1:8" x14ac:dyDescent="0.2">
      <c r="A33" s="20" t="s">
        <v>28</v>
      </c>
      <c r="B33" s="19">
        <v>10</v>
      </c>
      <c r="C33" s="19">
        <v>17</v>
      </c>
      <c r="D33" s="19">
        <v>8</v>
      </c>
      <c r="E33" s="19">
        <v>5</v>
      </c>
      <c r="F33" s="19">
        <v>45</v>
      </c>
      <c r="G33" s="19">
        <v>7</v>
      </c>
      <c r="H33" s="19">
        <v>92</v>
      </c>
    </row>
    <row r="34" spans="1:8" x14ac:dyDescent="0.2">
      <c r="A34" s="20" t="s">
        <v>512</v>
      </c>
      <c r="B34" s="19"/>
      <c r="C34" s="19">
        <v>1</v>
      </c>
      <c r="D34" s="19"/>
      <c r="E34" s="19"/>
      <c r="F34" s="19"/>
      <c r="G34" s="19"/>
      <c r="H34" s="19">
        <v>1</v>
      </c>
    </row>
    <row r="35" spans="1:8" x14ac:dyDescent="0.2">
      <c r="A35" s="20" t="s">
        <v>134</v>
      </c>
      <c r="B35" s="19"/>
      <c r="C35" s="19"/>
      <c r="D35" s="19"/>
      <c r="E35" s="19"/>
      <c r="F35" s="19">
        <v>1</v>
      </c>
      <c r="G35" s="19"/>
      <c r="H35" s="19">
        <v>1</v>
      </c>
    </row>
    <row r="36" spans="1:8" x14ac:dyDescent="0.2">
      <c r="A36" s="20" t="s">
        <v>821</v>
      </c>
      <c r="B36" s="19">
        <v>1</v>
      </c>
      <c r="C36" s="19"/>
      <c r="D36" s="19"/>
      <c r="E36" s="19"/>
      <c r="F36" s="19"/>
      <c r="G36" s="19"/>
      <c r="H36" s="19">
        <v>1</v>
      </c>
    </row>
    <row r="37" spans="1:8" x14ac:dyDescent="0.2">
      <c r="A37" s="20" t="s">
        <v>425</v>
      </c>
      <c r="B37" s="19">
        <v>2</v>
      </c>
      <c r="C37" s="19">
        <v>1</v>
      </c>
      <c r="D37" s="19"/>
      <c r="E37" s="19"/>
      <c r="F37" s="19"/>
      <c r="G37" s="19"/>
      <c r="H37" s="19">
        <v>3</v>
      </c>
    </row>
    <row r="38" spans="1:8" x14ac:dyDescent="0.2">
      <c r="A38" s="20" t="s">
        <v>585</v>
      </c>
      <c r="B38" s="19">
        <v>1</v>
      </c>
      <c r="C38" s="19"/>
      <c r="D38" s="19"/>
      <c r="E38" s="19"/>
      <c r="F38" s="19"/>
      <c r="G38" s="19"/>
      <c r="H38" s="19">
        <v>1</v>
      </c>
    </row>
    <row r="39" spans="1:8" x14ac:dyDescent="0.2">
      <c r="A39" s="20" t="s">
        <v>426</v>
      </c>
      <c r="B39" s="19">
        <v>1</v>
      </c>
      <c r="C39" s="19">
        <v>6</v>
      </c>
      <c r="D39" s="19"/>
      <c r="E39" s="19"/>
      <c r="F39" s="19"/>
      <c r="G39" s="19"/>
      <c r="H39" s="19">
        <v>7</v>
      </c>
    </row>
    <row r="40" spans="1:8" x14ac:dyDescent="0.2">
      <c r="A40" s="20" t="s">
        <v>143</v>
      </c>
      <c r="B40" s="19"/>
      <c r="C40" s="19"/>
      <c r="D40" s="19"/>
      <c r="E40" s="19"/>
      <c r="F40" s="19">
        <v>1</v>
      </c>
      <c r="G40" s="19"/>
      <c r="H40" s="19">
        <v>1</v>
      </c>
    </row>
    <row r="41" spans="1:8" x14ac:dyDescent="0.2">
      <c r="A41" s="20" t="s">
        <v>540</v>
      </c>
      <c r="B41" s="19"/>
      <c r="C41" s="19">
        <v>1</v>
      </c>
      <c r="D41" s="19"/>
      <c r="E41" s="19"/>
      <c r="F41" s="19"/>
      <c r="G41" s="19"/>
      <c r="H41" s="19">
        <v>1</v>
      </c>
    </row>
    <row r="42" spans="1:8" x14ac:dyDescent="0.2">
      <c r="A42" s="20" t="s">
        <v>238</v>
      </c>
      <c r="B42" s="19"/>
      <c r="C42" s="19"/>
      <c r="D42" s="19">
        <v>1</v>
      </c>
      <c r="E42" s="19">
        <v>1</v>
      </c>
      <c r="F42" s="19">
        <v>1</v>
      </c>
      <c r="G42" s="19"/>
      <c r="H42" s="19">
        <v>3</v>
      </c>
    </row>
    <row r="43" spans="1:8" x14ac:dyDescent="0.2">
      <c r="A43" s="20" t="s">
        <v>453</v>
      </c>
      <c r="B43" s="19"/>
      <c r="C43" s="19">
        <v>2</v>
      </c>
      <c r="D43" s="19"/>
      <c r="E43" s="19"/>
      <c r="F43" s="19"/>
      <c r="G43" s="19"/>
      <c r="H43" s="19">
        <v>2</v>
      </c>
    </row>
    <row r="44" spans="1:8" x14ac:dyDescent="0.2">
      <c r="A44" s="20" t="s">
        <v>315</v>
      </c>
      <c r="B44" s="19"/>
      <c r="C44" s="19">
        <v>2</v>
      </c>
      <c r="D44" s="19">
        <v>3</v>
      </c>
      <c r="E44" s="19"/>
      <c r="F44" s="19"/>
      <c r="G44" s="19"/>
      <c r="H44" s="19">
        <v>5</v>
      </c>
    </row>
    <row r="45" spans="1:8" x14ac:dyDescent="0.2">
      <c r="A45" s="20" t="s">
        <v>435</v>
      </c>
      <c r="B45" s="19"/>
      <c r="C45" s="19">
        <v>1</v>
      </c>
      <c r="D45" s="19"/>
      <c r="E45" s="19"/>
      <c r="F45" s="19"/>
      <c r="G45" s="19"/>
      <c r="H45" s="19">
        <v>1</v>
      </c>
    </row>
    <row r="46" spans="1:8" x14ac:dyDescent="0.2">
      <c r="A46" s="20" t="s">
        <v>310</v>
      </c>
      <c r="B46" s="19"/>
      <c r="C46" s="19"/>
      <c r="D46" s="19">
        <v>1</v>
      </c>
      <c r="E46" s="19"/>
      <c r="F46" s="19"/>
      <c r="G46" s="19"/>
      <c r="H46" s="19">
        <v>1</v>
      </c>
    </row>
    <row r="47" spans="1:8" x14ac:dyDescent="0.2">
      <c r="A47" s="20" t="s">
        <v>451</v>
      </c>
      <c r="B47" s="19"/>
      <c r="C47" s="19">
        <v>1</v>
      </c>
      <c r="D47" s="19"/>
      <c r="E47" s="19"/>
      <c r="F47" s="19"/>
      <c r="G47" s="19"/>
      <c r="H47" s="19">
        <v>1</v>
      </c>
    </row>
    <row r="48" spans="1:8" x14ac:dyDescent="0.2">
      <c r="A48" s="20" t="s">
        <v>350</v>
      </c>
      <c r="B48" s="19"/>
      <c r="C48" s="19">
        <v>1</v>
      </c>
      <c r="D48" s="19">
        <v>2</v>
      </c>
      <c r="E48" s="19"/>
      <c r="F48" s="19"/>
      <c r="G48" s="19"/>
      <c r="H48" s="19">
        <v>3</v>
      </c>
    </row>
    <row r="49" spans="1:8" x14ac:dyDescent="0.2">
      <c r="A49" s="20" t="s">
        <v>264</v>
      </c>
      <c r="B49" s="19"/>
      <c r="C49" s="19"/>
      <c r="D49" s="19"/>
      <c r="E49" s="19">
        <v>1</v>
      </c>
      <c r="F49" s="19"/>
      <c r="G49" s="19"/>
      <c r="H49" s="19">
        <v>1</v>
      </c>
    </row>
    <row r="50" spans="1:8" x14ac:dyDescent="0.2">
      <c r="A50" s="20" t="s">
        <v>52</v>
      </c>
      <c r="B50" s="19"/>
      <c r="C50" s="19"/>
      <c r="D50" s="19"/>
      <c r="E50" s="19"/>
      <c r="F50" s="19">
        <v>1</v>
      </c>
      <c r="G50" s="19"/>
      <c r="H50" s="19">
        <v>1</v>
      </c>
    </row>
    <row r="51" spans="1:8" x14ac:dyDescent="0.2">
      <c r="A51" s="20" t="s">
        <v>268</v>
      </c>
      <c r="B51" s="19"/>
      <c r="C51" s="19"/>
      <c r="D51" s="19"/>
      <c r="E51" s="19">
        <v>1</v>
      </c>
      <c r="F51" s="19"/>
      <c r="G51" s="19"/>
      <c r="H51" s="19">
        <v>1</v>
      </c>
    </row>
    <row r="52" spans="1:8" x14ac:dyDescent="0.2">
      <c r="A52" s="20" t="s">
        <v>551</v>
      </c>
      <c r="B52" s="19"/>
      <c r="C52" s="19"/>
      <c r="D52" s="19">
        <v>1</v>
      </c>
      <c r="E52" s="19"/>
      <c r="F52" s="19"/>
      <c r="G52" s="19"/>
      <c r="H52" s="19">
        <v>1</v>
      </c>
    </row>
    <row r="53" spans="1:8" x14ac:dyDescent="0.2">
      <c r="A53" s="20" t="s">
        <v>130</v>
      </c>
      <c r="B53" s="19">
        <v>1</v>
      </c>
      <c r="C53" s="19"/>
      <c r="D53" s="19"/>
      <c r="E53" s="19"/>
      <c r="F53" s="19">
        <v>1</v>
      </c>
      <c r="G53" s="19"/>
      <c r="H53" s="19">
        <v>2</v>
      </c>
    </row>
    <row r="54" spans="1:8" x14ac:dyDescent="0.2">
      <c r="A54" s="20" t="s">
        <v>313</v>
      </c>
      <c r="B54" s="19">
        <v>3</v>
      </c>
      <c r="C54" s="19">
        <v>3</v>
      </c>
      <c r="D54" s="19">
        <v>2</v>
      </c>
      <c r="E54" s="19"/>
      <c r="F54" s="19"/>
      <c r="G54" s="19"/>
      <c r="H54" s="19">
        <v>8</v>
      </c>
    </row>
    <row r="55" spans="1:8" x14ac:dyDescent="0.2">
      <c r="A55" s="20" t="s">
        <v>645</v>
      </c>
      <c r="B55" s="19"/>
      <c r="C55" s="19"/>
      <c r="D55" s="19"/>
      <c r="E55" s="19"/>
      <c r="F55" s="19">
        <v>9</v>
      </c>
      <c r="G55" s="19">
        <v>4</v>
      </c>
      <c r="H55" s="19">
        <v>13</v>
      </c>
    </row>
    <row r="56" spans="1:8" x14ac:dyDescent="0.2">
      <c r="A56" s="20" t="s">
        <v>152</v>
      </c>
      <c r="B56" s="19"/>
      <c r="C56" s="19"/>
      <c r="D56" s="19"/>
      <c r="E56" s="19"/>
      <c r="F56" s="19">
        <v>1</v>
      </c>
      <c r="G56" s="19"/>
      <c r="H56" s="19">
        <v>1</v>
      </c>
    </row>
    <row r="57" spans="1:8" x14ac:dyDescent="0.2">
      <c r="A57" s="20" t="s">
        <v>589</v>
      </c>
      <c r="B57" s="19">
        <v>1</v>
      </c>
      <c r="C57" s="19"/>
      <c r="D57" s="19"/>
      <c r="E57" s="19"/>
      <c r="F57" s="19"/>
      <c r="G57" s="19"/>
      <c r="H57" s="19">
        <v>1</v>
      </c>
    </row>
    <row r="58" spans="1:8" x14ac:dyDescent="0.2">
      <c r="A58" s="20" t="s">
        <v>198</v>
      </c>
      <c r="B58" s="19"/>
      <c r="C58" s="19"/>
      <c r="D58" s="19"/>
      <c r="E58" s="19"/>
      <c r="F58" s="19">
        <v>1</v>
      </c>
      <c r="G58" s="19"/>
      <c r="H58" s="19">
        <v>1</v>
      </c>
    </row>
    <row r="59" spans="1:8" x14ac:dyDescent="0.2">
      <c r="A59" s="20" t="s">
        <v>42</v>
      </c>
      <c r="B59" s="19"/>
      <c r="C59" s="19"/>
      <c r="D59" s="19"/>
      <c r="E59" s="19"/>
      <c r="F59" s="19">
        <v>1</v>
      </c>
      <c r="G59" s="19"/>
      <c r="H59" s="19">
        <v>1</v>
      </c>
    </row>
    <row r="60" spans="1:8" x14ac:dyDescent="0.2">
      <c r="A60" s="20" t="s">
        <v>43</v>
      </c>
      <c r="B60" s="19"/>
      <c r="C60" s="19"/>
      <c r="D60" s="19"/>
      <c r="E60" s="19"/>
      <c r="F60" s="19">
        <v>1</v>
      </c>
      <c r="G60" s="19"/>
      <c r="H60" s="19">
        <v>1</v>
      </c>
    </row>
    <row r="61" spans="1:8" x14ac:dyDescent="0.2">
      <c r="A61" s="20" t="s">
        <v>444</v>
      </c>
      <c r="B61" s="19"/>
      <c r="C61" s="19">
        <v>1</v>
      </c>
      <c r="D61" s="19"/>
      <c r="E61" s="19"/>
      <c r="F61" s="19"/>
      <c r="G61" s="19"/>
      <c r="H61" s="19">
        <v>1</v>
      </c>
    </row>
    <row r="62" spans="1:8" x14ac:dyDescent="0.2">
      <c r="A62" s="20" t="s">
        <v>568</v>
      </c>
      <c r="B62" s="19">
        <v>1</v>
      </c>
      <c r="C62" s="19"/>
      <c r="D62" s="19"/>
      <c r="E62" s="19"/>
      <c r="F62" s="19"/>
      <c r="G62" s="19"/>
      <c r="H62" s="19">
        <v>1</v>
      </c>
    </row>
    <row r="63" spans="1:8" x14ac:dyDescent="0.2">
      <c r="A63" s="20" t="s">
        <v>317</v>
      </c>
      <c r="B63" s="19"/>
      <c r="C63" s="19">
        <v>1</v>
      </c>
      <c r="D63" s="19">
        <v>1</v>
      </c>
      <c r="E63" s="19"/>
      <c r="F63" s="19"/>
      <c r="G63" s="19"/>
      <c r="H63" s="19">
        <v>2</v>
      </c>
    </row>
    <row r="64" spans="1:8" x14ac:dyDescent="0.2">
      <c r="A64" s="20" t="s">
        <v>600</v>
      </c>
      <c r="B64" s="19">
        <v>1</v>
      </c>
      <c r="C64" s="19"/>
      <c r="D64" s="19"/>
      <c r="E64" s="19"/>
      <c r="F64" s="19"/>
      <c r="G64" s="19"/>
      <c r="H64" s="19">
        <v>1</v>
      </c>
    </row>
    <row r="65" spans="1:8" x14ac:dyDescent="0.2">
      <c r="A65" s="20" t="s">
        <v>544</v>
      </c>
      <c r="B65" s="19"/>
      <c r="C65" s="19">
        <v>1</v>
      </c>
      <c r="D65" s="19"/>
      <c r="E65" s="19"/>
      <c r="F65" s="19"/>
      <c r="G65" s="19"/>
      <c r="H65" s="19">
        <v>1</v>
      </c>
    </row>
    <row r="66" spans="1:8" x14ac:dyDescent="0.2">
      <c r="A66" s="20" t="s">
        <v>484</v>
      </c>
      <c r="B66" s="19"/>
      <c r="C66" s="19">
        <v>1</v>
      </c>
      <c r="D66" s="19"/>
      <c r="E66" s="19"/>
      <c r="F66" s="19"/>
      <c r="G66" s="19"/>
      <c r="H66" s="19">
        <v>1</v>
      </c>
    </row>
    <row r="67" spans="1:8" x14ac:dyDescent="0.2">
      <c r="A67" s="20" t="s">
        <v>266</v>
      </c>
      <c r="B67" s="19"/>
      <c r="C67" s="19"/>
      <c r="D67" s="19">
        <v>2</v>
      </c>
      <c r="E67" s="19">
        <v>2</v>
      </c>
      <c r="F67" s="19"/>
      <c r="G67" s="19"/>
      <c r="H67" s="19">
        <v>4</v>
      </c>
    </row>
    <row r="68" spans="1:8" x14ac:dyDescent="0.2">
      <c r="A68" s="20" t="s">
        <v>471</v>
      </c>
      <c r="B68" s="19"/>
      <c r="C68" s="19">
        <v>1</v>
      </c>
      <c r="D68" s="19"/>
      <c r="E68" s="19"/>
      <c r="F68" s="19"/>
      <c r="G68" s="19"/>
      <c r="H68" s="19">
        <v>1</v>
      </c>
    </row>
    <row r="69" spans="1:8" x14ac:dyDescent="0.2">
      <c r="A69" s="20" t="s">
        <v>555</v>
      </c>
      <c r="B69" s="19"/>
      <c r="C69" s="19">
        <v>1</v>
      </c>
      <c r="D69" s="19"/>
      <c r="E69" s="19"/>
      <c r="F69" s="19"/>
      <c r="G69" s="19"/>
      <c r="H69" s="19">
        <v>1</v>
      </c>
    </row>
    <row r="70" spans="1:8" x14ac:dyDescent="0.2">
      <c r="A70" s="20" t="s">
        <v>622</v>
      </c>
      <c r="B70" s="19">
        <v>1</v>
      </c>
      <c r="C70" s="19"/>
      <c r="D70" s="19"/>
      <c r="E70" s="19"/>
      <c r="F70" s="19"/>
      <c r="G70" s="19"/>
      <c r="H70" s="19">
        <v>1</v>
      </c>
    </row>
    <row r="71" spans="1:8" x14ac:dyDescent="0.2">
      <c r="A71" s="20" t="s">
        <v>830</v>
      </c>
      <c r="B71" s="19"/>
      <c r="C71" s="19"/>
      <c r="D71" s="19"/>
      <c r="E71" s="19"/>
      <c r="F71" s="19"/>
      <c r="G71" s="19">
        <v>1</v>
      </c>
      <c r="H71" s="19">
        <v>1</v>
      </c>
    </row>
    <row r="72" spans="1:8" x14ac:dyDescent="0.2">
      <c r="A72" s="20" t="s">
        <v>203</v>
      </c>
      <c r="B72" s="19"/>
      <c r="C72" s="19"/>
      <c r="D72" s="19"/>
      <c r="E72" s="19"/>
      <c r="F72" s="19">
        <v>1</v>
      </c>
      <c r="G72" s="19"/>
      <c r="H72" s="19">
        <v>1</v>
      </c>
    </row>
    <row r="73" spans="1:8" x14ac:dyDescent="0.2">
      <c r="A73" s="20" t="s">
        <v>405</v>
      </c>
      <c r="B73" s="19"/>
      <c r="C73" s="19">
        <v>3</v>
      </c>
      <c r="D73" s="19"/>
      <c r="E73" s="19"/>
      <c r="F73" s="19"/>
      <c r="G73" s="19"/>
      <c r="H73" s="19">
        <v>3</v>
      </c>
    </row>
    <row r="74" spans="1:8" x14ac:dyDescent="0.2">
      <c r="A74" s="20" t="s">
        <v>401</v>
      </c>
      <c r="B74" s="19"/>
      <c r="C74" s="19">
        <v>2</v>
      </c>
      <c r="D74" s="19"/>
      <c r="E74" s="19"/>
      <c r="F74" s="19"/>
      <c r="G74" s="19"/>
      <c r="H74" s="19">
        <v>2</v>
      </c>
    </row>
    <row r="75" spans="1:8" x14ac:dyDescent="0.2">
      <c r="A75" s="20" t="s">
        <v>607</v>
      </c>
      <c r="B75" s="19">
        <v>1</v>
      </c>
      <c r="C75" s="19"/>
      <c r="D75" s="19"/>
      <c r="E75" s="19"/>
      <c r="F75" s="19"/>
      <c r="G75" s="19"/>
      <c r="H75" s="19">
        <v>1</v>
      </c>
    </row>
    <row r="76" spans="1:8" x14ac:dyDescent="0.2">
      <c r="A76" s="20" t="s">
        <v>394</v>
      </c>
      <c r="B76" s="19"/>
      <c r="C76" s="19"/>
      <c r="D76" s="19">
        <v>2</v>
      </c>
      <c r="E76" s="19"/>
      <c r="F76" s="19"/>
      <c r="G76" s="19"/>
      <c r="H76" s="19">
        <v>2</v>
      </c>
    </row>
    <row r="77" spans="1:8" x14ac:dyDescent="0.2">
      <c r="A77" s="20" t="s">
        <v>800</v>
      </c>
      <c r="B77" s="19"/>
      <c r="C77" s="19"/>
      <c r="D77" s="19"/>
      <c r="E77" s="19"/>
      <c r="F77" s="19"/>
      <c r="G77" s="19">
        <v>1</v>
      </c>
      <c r="H77" s="19">
        <v>1</v>
      </c>
    </row>
    <row r="78" spans="1:8" x14ac:dyDescent="0.2">
      <c r="A78" s="20" t="s">
        <v>74</v>
      </c>
      <c r="B78" s="19"/>
      <c r="C78" s="19"/>
      <c r="D78" s="19"/>
      <c r="E78" s="19"/>
      <c r="F78" s="19">
        <v>1</v>
      </c>
      <c r="G78" s="19"/>
      <c r="H78" s="19">
        <v>1</v>
      </c>
    </row>
    <row r="79" spans="1:8" x14ac:dyDescent="0.2">
      <c r="A79" s="20" t="s">
        <v>93</v>
      </c>
      <c r="B79" s="19"/>
      <c r="C79" s="19"/>
      <c r="D79" s="19"/>
      <c r="E79" s="19"/>
      <c r="F79" s="19">
        <v>1</v>
      </c>
      <c r="G79" s="19"/>
      <c r="H79" s="19">
        <v>1</v>
      </c>
    </row>
    <row r="80" spans="1:8" x14ac:dyDescent="0.2">
      <c r="A80" s="20" t="s">
        <v>617</v>
      </c>
      <c r="B80" s="19">
        <v>1</v>
      </c>
      <c r="C80" s="19"/>
      <c r="D80" s="19"/>
      <c r="E80" s="19"/>
      <c r="F80" s="19"/>
      <c r="G80" s="19"/>
      <c r="H80" s="19">
        <v>1</v>
      </c>
    </row>
    <row r="81" spans="1:8" x14ac:dyDescent="0.2">
      <c r="A81" s="20" t="s">
        <v>443</v>
      </c>
      <c r="B81" s="19"/>
      <c r="C81" s="19">
        <v>2</v>
      </c>
      <c r="D81" s="19"/>
      <c r="E81" s="19"/>
      <c r="F81" s="19"/>
      <c r="G81" s="19"/>
      <c r="H81" s="19">
        <v>2</v>
      </c>
    </row>
    <row r="82" spans="1:8" x14ac:dyDescent="0.2">
      <c r="A82" s="20" t="s">
        <v>412</v>
      </c>
      <c r="B82" s="19"/>
      <c r="C82" s="19">
        <v>5</v>
      </c>
      <c r="D82" s="19"/>
      <c r="E82" s="19"/>
      <c r="F82" s="19"/>
      <c r="G82" s="19"/>
      <c r="H82" s="19">
        <v>5</v>
      </c>
    </row>
    <row r="83" spans="1:8" x14ac:dyDescent="0.2">
      <c r="A83" s="20" t="s">
        <v>366</v>
      </c>
      <c r="B83" s="19"/>
      <c r="C83" s="19"/>
      <c r="D83" s="19">
        <v>1</v>
      </c>
      <c r="E83" s="19"/>
      <c r="F83" s="19"/>
      <c r="G83" s="19"/>
      <c r="H83" s="19">
        <v>1</v>
      </c>
    </row>
    <row r="84" spans="1:8" x14ac:dyDescent="0.2">
      <c r="A84" s="20" t="s">
        <v>301</v>
      </c>
      <c r="B84" s="19">
        <v>3</v>
      </c>
      <c r="C84" s="19">
        <v>5</v>
      </c>
      <c r="D84" s="19">
        <v>3</v>
      </c>
      <c r="E84" s="19"/>
      <c r="F84" s="19"/>
      <c r="G84" s="19"/>
      <c r="H84" s="19">
        <v>11</v>
      </c>
    </row>
    <row r="85" spans="1:8" x14ac:dyDescent="0.2">
      <c r="A85" s="20" t="s">
        <v>577</v>
      </c>
      <c r="B85" s="19">
        <v>1</v>
      </c>
      <c r="C85" s="19"/>
      <c r="D85" s="19"/>
      <c r="E85" s="19"/>
      <c r="F85" s="19"/>
      <c r="G85" s="19"/>
      <c r="H85" s="19">
        <v>1</v>
      </c>
    </row>
    <row r="86" spans="1:8" x14ac:dyDescent="0.2">
      <c r="A86" s="20" t="s">
        <v>89</v>
      </c>
      <c r="B86" s="19"/>
      <c r="C86" s="19"/>
      <c r="D86" s="19"/>
      <c r="E86" s="19"/>
      <c r="F86" s="19">
        <v>1</v>
      </c>
      <c r="G86" s="19"/>
      <c r="H86" s="19">
        <v>1</v>
      </c>
    </row>
    <row r="87" spans="1:8" x14ac:dyDescent="0.2">
      <c r="A87" s="20" t="s">
        <v>561</v>
      </c>
      <c r="B87" s="19">
        <v>2</v>
      </c>
      <c r="C87" s="19"/>
      <c r="D87" s="19"/>
      <c r="E87" s="19"/>
      <c r="F87" s="19"/>
      <c r="G87" s="19"/>
      <c r="H87" s="19">
        <v>2</v>
      </c>
    </row>
    <row r="88" spans="1:8" x14ac:dyDescent="0.2">
      <c r="A88" s="20" t="s">
        <v>497</v>
      </c>
      <c r="B88" s="19"/>
      <c r="C88" s="19">
        <v>2</v>
      </c>
      <c r="D88" s="19"/>
      <c r="E88" s="19"/>
      <c r="F88" s="19"/>
      <c r="G88" s="19"/>
      <c r="H88" s="19">
        <v>2</v>
      </c>
    </row>
    <row r="89" spans="1:8" x14ac:dyDescent="0.2">
      <c r="A89" s="20" t="s">
        <v>302</v>
      </c>
      <c r="B89" s="19"/>
      <c r="C89" s="19"/>
      <c r="D89" s="19">
        <v>1</v>
      </c>
      <c r="E89" s="19"/>
      <c r="F89" s="19"/>
      <c r="G89" s="19"/>
      <c r="H89" s="19">
        <v>1</v>
      </c>
    </row>
    <row r="90" spans="1:8" x14ac:dyDescent="0.2">
      <c r="A90" s="20" t="s">
        <v>566</v>
      </c>
      <c r="B90" s="19">
        <v>1</v>
      </c>
      <c r="C90" s="19"/>
      <c r="D90" s="19"/>
      <c r="E90" s="19"/>
      <c r="F90" s="19"/>
      <c r="G90" s="19"/>
      <c r="H90" s="19">
        <v>1</v>
      </c>
    </row>
    <row r="91" spans="1:8" x14ac:dyDescent="0.2">
      <c r="A91" s="20" t="s">
        <v>278</v>
      </c>
      <c r="B91" s="19"/>
      <c r="C91" s="19"/>
      <c r="D91" s="19"/>
      <c r="E91" s="19">
        <v>1</v>
      </c>
      <c r="F91" s="19"/>
      <c r="G91" s="19"/>
      <c r="H91" s="19">
        <v>1</v>
      </c>
    </row>
    <row r="92" spans="1:8" x14ac:dyDescent="0.2">
      <c r="A92" s="20" t="s">
        <v>61</v>
      </c>
      <c r="B92" s="19"/>
      <c r="C92" s="19"/>
      <c r="D92" s="19"/>
      <c r="E92" s="19"/>
      <c r="F92" s="19">
        <v>1</v>
      </c>
      <c r="G92" s="19"/>
      <c r="H92" s="19">
        <v>1</v>
      </c>
    </row>
    <row r="93" spans="1:8" x14ac:dyDescent="0.2">
      <c r="A93" s="20" t="s">
        <v>299</v>
      </c>
      <c r="B93" s="19"/>
      <c r="C93" s="19">
        <v>4</v>
      </c>
      <c r="D93" s="19">
        <v>6</v>
      </c>
      <c r="E93" s="19"/>
      <c r="F93" s="19"/>
      <c r="G93" s="19"/>
      <c r="H93" s="19">
        <v>10</v>
      </c>
    </row>
    <row r="94" spans="1:8" x14ac:dyDescent="0.2">
      <c r="A94" s="20" t="s">
        <v>99</v>
      </c>
      <c r="B94" s="19"/>
      <c r="C94" s="19"/>
      <c r="D94" s="19"/>
      <c r="E94" s="19"/>
      <c r="F94" s="19">
        <v>2</v>
      </c>
      <c r="G94" s="19"/>
      <c r="H94" s="19">
        <v>2</v>
      </c>
    </row>
    <row r="95" spans="1:8" x14ac:dyDescent="0.2">
      <c r="A95" s="20" t="s">
        <v>385</v>
      </c>
      <c r="B95" s="19"/>
      <c r="C95" s="19"/>
      <c r="D95" s="19">
        <v>1</v>
      </c>
      <c r="E95" s="19"/>
      <c r="F95" s="19"/>
      <c r="G95" s="19"/>
      <c r="H95" s="19">
        <v>1</v>
      </c>
    </row>
    <row r="96" spans="1:8" x14ac:dyDescent="0.2">
      <c r="A96" s="20" t="s">
        <v>504</v>
      </c>
      <c r="B96" s="19"/>
      <c r="C96" s="19">
        <v>1</v>
      </c>
      <c r="D96" s="19"/>
      <c r="E96" s="19"/>
      <c r="F96" s="19"/>
      <c r="G96" s="19"/>
      <c r="H96" s="19">
        <v>1</v>
      </c>
    </row>
    <row r="97" spans="1:8" x14ac:dyDescent="0.2">
      <c r="A97" s="20" t="s">
        <v>667</v>
      </c>
      <c r="B97" s="19">
        <v>2</v>
      </c>
      <c r="C97" s="19">
        <v>2</v>
      </c>
      <c r="D97" s="19"/>
      <c r="E97" s="19">
        <v>1</v>
      </c>
      <c r="F97" s="19">
        <v>1</v>
      </c>
      <c r="G97" s="19">
        <v>2</v>
      </c>
      <c r="H97" s="19">
        <v>8</v>
      </c>
    </row>
    <row r="98" spans="1:8" x14ac:dyDescent="0.2">
      <c r="A98" s="20" t="s">
        <v>829</v>
      </c>
      <c r="B98" s="19"/>
      <c r="C98" s="19"/>
      <c r="D98" s="19"/>
      <c r="E98" s="19"/>
      <c r="F98" s="19"/>
      <c r="G98" s="19">
        <v>1</v>
      </c>
      <c r="H98" s="19">
        <v>1</v>
      </c>
    </row>
    <row r="99" spans="1:8" x14ac:dyDescent="0.2">
      <c r="A99" s="20" t="s">
        <v>232</v>
      </c>
      <c r="B99" s="19"/>
      <c r="C99" s="19"/>
      <c r="D99" s="19"/>
      <c r="E99" s="19">
        <v>1</v>
      </c>
      <c r="F99" s="19"/>
      <c r="G99" s="19"/>
      <c r="H99" s="19">
        <v>1</v>
      </c>
    </row>
    <row r="100" spans="1:8" x14ac:dyDescent="0.2">
      <c r="A100" s="20" t="s">
        <v>822</v>
      </c>
      <c r="B100" s="19"/>
      <c r="C100" s="19"/>
      <c r="D100" s="19"/>
      <c r="E100" s="19"/>
      <c r="F100" s="19"/>
      <c r="G100" s="19">
        <v>3</v>
      </c>
      <c r="H100" s="19">
        <v>3</v>
      </c>
    </row>
    <row r="101" spans="1:8" x14ac:dyDescent="0.2">
      <c r="A101" s="20" t="s">
        <v>286</v>
      </c>
      <c r="B101" s="19"/>
      <c r="C101" s="19"/>
      <c r="D101" s="19">
        <v>1</v>
      </c>
      <c r="E101" s="19">
        <v>1</v>
      </c>
      <c r="F101" s="19"/>
      <c r="G101" s="19"/>
      <c r="H101" s="19">
        <v>2</v>
      </c>
    </row>
    <row r="102" spans="1:8" x14ac:dyDescent="0.2">
      <c r="A102" s="20" t="s">
        <v>380</v>
      </c>
      <c r="B102" s="19"/>
      <c r="C102" s="19"/>
      <c r="D102" s="19">
        <v>1</v>
      </c>
      <c r="E102" s="19"/>
      <c r="F102" s="19"/>
      <c r="G102" s="19"/>
      <c r="H102" s="19">
        <v>1</v>
      </c>
    </row>
    <row r="103" spans="1:8" x14ac:dyDescent="0.2">
      <c r="A103" s="20" t="s">
        <v>149</v>
      </c>
      <c r="B103" s="19"/>
      <c r="C103" s="19"/>
      <c r="D103" s="19"/>
      <c r="E103" s="19"/>
      <c r="F103" s="19">
        <v>1</v>
      </c>
      <c r="G103" s="19"/>
      <c r="H103" s="19">
        <v>1</v>
      </c>
    </row>
    <row r="104" spans="1:8" x14ac:dyDescent="0.2">
      <c r="A104" s="20" t="s">
        <v>183</v>
      </c>
      <c r="B104" s="19"/>
      <c r="C104" s="19"/>
      <c r="D104" s="19"/>
      <c r="E104" s="19"/>
      <c r="F104" s="19">
        <v>1</v>
      </c>
      <c r="G104" s="19"/>
      <c r="H104" s="19">
        <v>1</v>
      </c>
    </row>
    <row r="105" spans="1:8" x14ac:dyDescent="0.2">
      <c r="A105" s="20" t="s">
        <v>557</v>
      </c>
      <c r="B105" s="19">
        <v>1</v>
      </c>
      <c r="C105" s="19"/>
      <c r="D105" s="19"/>
      <c r="E105" s="19"/>
      <c r="F105" s="19"/>
      <c r="G105" s="19"/>
      <c r="H105" s="19">
        <v>1</v>
      </c>
    </row>
    <row r="106" spans="1:8" x14ac:dyDescent="0.2">
      <c r="A106" s="20" t="s">
        <v>281</v>
      </c>
      <c r="B106" s="19"/>
      <c r="C106" s="19"/>
      <c r="D106" s="19"/>
      <c r="E106" s="19">
        <v>1</v>
      </c>
      <c r="F106" s="19"/>
      <c r="G106" s="19"/>
      <c r="H106" s="19">
        <v>1</v>
      </c>
    </row>
    <row r="107" spans="1:8" x14ac:dyDescent="0.2">
      <c r="A107" s="20" t="s">
        <v>39</v>
      </c>
      <c r="B107" s="19"/>
      <c r="C107" s="19"/>
      <c r="D107" s="19"/>
      <c r="E107" s="19"/>
      <c r="F107" s="19">
        <v>1</v>
      </c>
      <c r="G107" s="19"/>
      <c r="H107" s="19">
        <v>1</v>
      </c>
    </row>
    <row r="108" spans="1:8" x14ac:dyDescent="0.2">
      <c r="A108" s="20" t="s">
        <v>362</v>
      </c>
      <c r="B108" s="19"/>
      <c r="C108" s="19"/>
      <c r="D108" s="19">
        <v>1</v>
      </c>
      <c r="E108" s="19"/>
      <c r="F108" s="19"/>
      <c r="G108" s="19"/>
      <c r="H108" s="19">
        <v>1</v>
      </c>
    </row>
    <row r="109" spans="1:8" x14ac:dyDescent="0.2">
      <c r="A109" s="20" t="s">
        <v>190</v>
      </c>
      <c r="B109" s="19"/>
      <c r="C109" s="19"/>
      <c r="D109" s="19"/>
      <c r="E109" s="19"/>
      <c r="F109" s="19">
        <v>1</v>
      </c>
      <c r="G109" s="19"/>
      <c r="H109" s="19">
        <v>1</v>
      </c>
    </row>
    <row r="110" spans="1:8" x14ac:dyDescent="0.2">
      <c r="A110" s="20" t="s">
        <v>180</v>
      </c>
      <c r="B110" s="19">
        <v>1</v>
      </c>
      <c r="C110" s="19">
        <v>2</v>
      </c>
      <c r="D110" s="19"/>
      <c r="E110" s="19"/>
      <c r="F110" s="19">
        <v>1</v>
      </c>
      <c r="G110" s="19">
        <v>2</v>
      </c>
      <c r="H110" s="19">
        <v>6</v>
      </c>
    </row>
    <row r="111" spans="1:8" x14ac:dyDescent="0.2">
      <c r="A111" s="20" t="s">
        <v>631</v>
      </c>
      <c r="B111" s="19">
        <v>1</v>
      </c>
      <c r="C111" s="19"/>
      <c r="D111" s="19"/>
      <c r="E111" s="19"/>
      <c r="F111" s="19"/>
      <c r="G111" s="19"/>
      <c r="H111" s="19">
        <v>1</v>
      </c>
    </row>
    <row r="112" spans="1:8" x14ac:dyDescent="0.2">
      <c r="A112" s="20" t="s">
        <v>306</v>
      </c>
      <c r="B112" s="19">
        <v>1</v>
      </c>
      <c r="C112" s="19">
        <v>2</v>
      </c>
      <c r="D112" s="19">
        <v>2</v>
      </c>
      <c r="E112" s="19"/>
      <c r="F112" s="19"/>
      <c r="G112" s="19"/>
      <c r="H112" s="19">
        <v>5</v>
      </c>
    </row>
    <row r="113" spans="1:8" x14ac:dyDescent="0.2">
      <c r="A113" s="20" t="s">
        <v>533</v>
      </c>
      <c r="B113" s="19"/>
      <c r="C113" s="19">
        <v>1</v>
      </c>
      <c r="D113" s="19"/>
      <c r="E113" s="19"/>
      <c r="F113" s="19"/>
      <c r="G113" s="19"/>
      <c r="H113" s="19">
        <v>1</v>
      </c>
    </row>
    <row r="114" spans="1:8" x14ac:dyDescent="0.2">
      <c r="A114" s="20" t="s">
        <v>260</v>
      </c>
      <c r="B114" s="19"/>
      <c r="C114" s="19">
        <v>1</v>
      </c>
      <c r="D114" s="19"/>
      <c r="E114" s="19">
        <v>1</v>
      </c>
      <c r="F114" s="19"/>
      <c r="G114" s="19"/>
      <c r="H114" s="19">
        <v>2</v>
      </c>
    </row>
    <row r="115" spans="1:8" x14ac:dyDescent="0.2">
      <c r="A115" s="20" t="s">
        <v>627</v>
      </c>
      <c r="B115" s="19">
        <v>1</v>
      </c>
      <c r="C115" s="19"/>
      <c r="D115" s="19"/>
      <c r="E115" s="19"/>
      <c r="F115" s="19"/>
      <c r="G115" s="19"/>
      <c r="H115" s="19">
        <v>1</v>
      </c>
    </row>
    <row r="116" spans="1:8" x14ac:dyDescent="0.2">
      <c r="A116" s="20" t="s">
        <v>466</v>
      </c>
      <c r="B116" s="19"/>
      <c r="C116" s="19">
        <v>1</v>
      </c>
      <c r="D116" s="19"/>
      <c r="E116" s="19"/>
      <c r="F116" s="19"/>
      <c r="G116" s="19"/>
      <c r="H116" s="19">
        <v>1</v>
      </c>
    </row>
    <row r="117" spans="1:8" x14ac:dyDescent="0.2">
      <c r="A117" s="20" t="s">
        <v>424</v>
      </c>
      <c r="B117" s="19">
        <v>2</v>
      </c>
      <c r="C117" s="19">
        <v>2</v>
      </c>
      <c r="D117" s="19"/>
      <c r="E117" s="19"/>
      <c r="F117" s="19"/>
      <c r="G117" s="19"/>
      <c r="H117" s="19">
        <v>4</v>
      </c>
    </row>
    <row r="118" spans="1:8" x14ac:dyDescent="0.2">
      <c r="A118" s="20" t="s">
        <v>549</v>
      </c>
      <c r="B118" s="19"/>
      <c r="C118" s="19">
        <v>2</v>
      </c>
      <c r="D118" s="19"/>
      <c r="E118" s="19">
        <v>1</v>
      </c>
      <c r="F118" s="19"/>
      <c r="G118" s="19"/>
      <c r="H118" s="19">
        <v>3</v>
      </c>
    </row>
    <row r="119" spans="1:8" x14ac:dyDescent="0.2">
      <c r="A119" s="20" t="s">
        <v>49</v>
      </c>
      <c r="B119" s="19">
        <v>1</v>
      </c>
      <c r="C119" s="19">
        <v>10</v>
      </c>
      <c r="D119" s="19">
        <v>3</v>
      </c>
      <c r="E119" s="19"/>
      <c r="F119" s="19">
        <v>2</v>
      </c>
      <c r="G119" s="19"/>
      <c r="H119" s="19">
        <v>16</v>
      </c>
    </row>
    <row r="120" spans="1:8" x14ac:dyDescent="0.2">
      <c r="A120" s="20" t="s">
        <v>391</v>
      </c>
      <c r="B120" s="19"/>
      <c r="C120" s="19"/>
      <c r="D120" s="19">
        <v>1</v>
      </c>
      <c r="E120" s="19"/>
      <c r="F120" s="19"/>
      <c r="G120" s="19"/>
      <c r="H120" s="19">
        <v>1</v>
      </c>
    </row>
    <row r="121" spans="1:8" x14ac:dyDescent="0.2">
      <c r="A121" s="20" t="s">
        <v>339</v>
      </c>
      <c r="B121" s="19"/>
      <c r="C121" s="19"/>
      <c r="D121" s="19">
        <v>5</v>
      </c>
      <c r="E121" s="19"/>
      <c r="F121" s="19"/>
      <c r="G121" s="19"/>
      <c r="H121" s="19">
        <v>5</v>
      </c>
    </row>
    <row r="122" spans="1:8" x14ac:dyDescent="0.2">
      <c r="A122" s="20" t="s">
        <v>611</v>
      </c>
      <c r="B122" s="19">
        <v>1</v>
      </c>
      <c r="C122" s="19"/>
      <c r="D122" s="19"/>
      <c r="E122" s="19"/>
      <c r="F122" s="19"/>
      <c r="G122" s="19"/>
      <c r="H122" s="19">
        <v>1</v>
      </c>
    </row>
    <row r="123" spans="1:8" x14ac:dyDescent="0.2">
      <c r="A123" s="20" t="s">
        <v>195</v>
      </c>
      <c r="B123" s="19"/>
      <c r="C123" s="19"/>
      <c r="D123" s="19"/>
      <c r="E123" s="19"/>
      <c r="F123" s="19">
        <v>1</v>
      </c>
      <c r="G123" s="19"/>
      <c r="H123" s="19">
        <v>1</v>
      </c>
    </row>
    <row r="124" spans="1:8" x14ac:dyDescent="0.2">
      <c r="A124" s="20" t="s">
        <v>509</v>
      </c>
      <c r="B124" s="19"/>
      <c r="C124" s="19">
        <v>1</v>
      </c>
      <c r="D124" s="19"/>
      <c r="E124" s="19"/>
      <c r="F124" s="19"/>
      <c r="G124" s="19"/>
      <c r="H124" s="19">
        <v>1</v>
      </c>
    </row>
    <row r="125" spans="1:8" x14ac:dyDescent="0.2">
      <c r="A125" s="20" t="s">
        <v>494</v>
      </c>
      <c r="B125" s="19"/>
      <c r="C125" s="19">
        <v>2</v>
      </c>
      <c r="D125" s="19"/>
      <c r="E125" s="19"/>
      <c r="F125" s="19"/>
      <c r="G125" s="19"/>
      <c r="H125" s="19">
        <v>2</v>
      </c>
    </row>
    <row r="126" spans="1:8" x14ac:dyDescent="0.2">
      <c r="A126" s="20" t="s">
        <v>389</v>
      </c>
      <c r="B126" s="19"/>
      <c r="C126" s="19"/>
      <c r="D126" s="19">
        <v>1</v>
      </c>
      <c r="E126" s="19"/>
      <c r="F126" s="19"/>
      <c r="G126" s="19"/>
      <c r="H126" s="19">
        <v>1</v>
      </c>
    </row>
    <row r="127" spans="1:8" x14ac:dyDescent="0.2">
      <c r="A127" s="20" t="s">
        <v>593</v>
      </c>
      <c r="B127" s="19">
        <v>1</v>
      </c>
      <c r="C127" s="19"/>
      <c r="D127" s="19"/>
      <c r="E127" s="19"/>
      <c r="F127" s="19"/>
      <c r="G127" s="19"/>
      <c r="H127" s="19">
        <v>1</v>
      </c>
    </row>
    <row r="128" spans="1:8" x14ac:dyDescent="0.2">
      <c r="A128" s="20" t="s">
        <v>638</v>
      </c>
      <c r="B128" s="19">
        <v>2</v>
      </c>
      <c r="C128" s="19"/>
      <c r="D128" s="19"/>
      <c r="E128" s="19"/>
      <c r="F128" s="19"/>
      <c r="G128" s="19"/>
      <c r="H128" s="19">
        <v>2</v>
      </c>
    </row>
    <row r="129" spans="1:8" x14ac:dyDescent="0.2">
      <c r="A129" s="20" t="s">
        <v>582</v>
      </c>
      <c r="B129" s="19">
        <v>1</v>
      </c>
      <c r="C129" s="19"/>
      <c r="D129" s="19"/>
      <c r="E129" s="19"/>
      <c r="F129" s="19"/>
      <c r="G129" s="19"/>
      <c r="H129" s="19">
        <v>1</v>
      </c>
    </row>
    <row r="130" spans="1:8" x14ac:dyDescent="0.2">
      <c r="A130" s="20" t="s">
        <v>234</v>
      </c>
      <c r="B130" s="19">
        <v>7</v>
      </c>
      <c r="C130" s="19">
        <v>13</v>
      </c>
      <c r="D130" s="19"/>
      <c r="E130" s="19">
        <v>1</v>
      </c>
      <c r="F130" s="19"/>
      <c r="G130" s="19"/>
      <c r="H130" s="19">
        <v>21</v>
      </c>
    </row>
    <row r="131" spans="1:8" x14ac:dyDescent="0.2">
      <c r="A131" s="20" t="s">
        <v>591</v>
      </c>
      <c r="B131" s="19">
        <v>2</v>
      </c>
      <c r="C131" s="19"/>
      <c r="D131" s="19"/>
      <c r="E131" s="19"/>
      <c r="F131" s="19"/>
      <c r="G131" s="19"/>
      <c r="H131" s="19">
        <v>2</v>
      </c>
    </row>
    <row r="132" spans="1:8" x14ac:dyDescent="0.2">
      <c r="A132" s="20" t="s">
        <v>578</v>
      </c>
      <c r="B132" s="19">
        <v>1</v>
      </c>
      <c r="C132" s="19"/>
      <c r="D132" s="19"/>
      <c r="E132" s="19"/>
      <c r="F132" s="19"/>
      <c r="G132" s="19"/>
      <c r="H132" s="19">
        <v>1</v>
      </c>
    </row>
    <row r="133" spans="1:8" x14ac:dyDescent="0.2">
      <c r="A133" s="20" t="s">
        <v>446</v>
      </c>
      <c r="B133" s="19"/>
      <c r="C133" s="19">
        <v>1</v>
      </c>
      <c r="D133" s="19"/>
      <c r="E133" s="19"/>
      <c r="F133" s="19"/>
      <c r="G133" s="19"/>
      <c r="H133" s="19">
        <v>1</v>
      </c>
    </row>
    <row r="134" spans="1:8" x14ac:dyDescent="0.2">
      <c r="A134" s="20" t="s">
        <v>574</v>
      </c>
      <c r="B134" s="19">
        <v>1</v>
      </c>
      <c r="C134" s="19"/>
      <c r="D134" s="19"/>
      <c r="E134" s="19"/>
      <c r="F134" s="19"/>
      <c r="G134" s="19"/>
      <c r="H134" s="19">
        <v>1</v>
      </c>
    </row>
    <row r="135" spans="1:8" x14ac:dyDescent="0.2">
      <c r="A135" s="20" t="s">
        <v>251</v>
      </c>
      <c r="B135" s="19"/>
      <c r="C135" s="19"/>
      <c r="D135" s="19"/>
      <c r="E135" s="19">
        <v>1</v>
      </c>
      <c r="F135" s="19"/>
      <c r="G135" s="19"/>
      <c r="H135" s="19">
        <v>1</v>
      </c>
    </row>
    <row r="136" spans="1:8" x14ac:dyDescent="0.2">
      <c r="A136" s="20" t="s">
        <v>824</v>
      </c>
      <c r="B136" s="19"/>
      <c r="C136" s="19"/>
      <c r="D136" s="19"/>
      <c r="E136" s="19"/>
      <c r="F136" s="19"/>
      <c r="G136" s="19"/>
      <c r="H136" s="19"/>
    </row>
    <row r="137" spans="1:8" x14ac:dyDescent="0.2">
      <c r="A137" s="20" t="s">
        <v>843</v>
      </c>
      <c r="B137" s="19"/>
      <c r="C137" s="19"/>
      <c r="D137" s="19"/>
      <c r="E137" s="19"/>
      <c r="F137" s="19">
        <v>1</v>
      </c>
      <c r="G137" s="19"/>
      <c r="H137" s="19">
        <v>1</v>
      </c>
    </row>
    <row r="138" spans="1:8" x14ac:dyDescent="0.2">
      <c r="A138" s="20" t="s">
        <v>844</v>
      </c>
      <c r="B138" s="19"/>
      <c r="C138" s="19">
        <v>1</v>
      </c>
      <c r="D138" s="19"/>
      <c r="E138" s="19"/>
      <c r="F138" s="19"/>
      <c r="G138" s="19"/>
      <c r="H138" s="19">
        <v>1</v>
      </c>
    </row>
    <row r="139" spans="1:8" x14ac:dyDescent="0.2">
      <c r="A139" s="20" t="s">
        <v>847</v>
      </c>
      <c r="B139" s="19"/>
      <c r="C139" s="19"/>
      <c r="D139" s="19"/>
      <c r="E139" s="19"/>
      <c r="F139" s="19"/>
      <c r="G139" s="19">
        <v>1</v>
      </c>
      <c r="H139" s="19">
        <v>1</v>
      </c>
    </row>
    <row r="140" spans="1:8" x14ac:dyDescent="0.2">
      <c r="A140" s="20" t="s">
        <v>82</v>
      </c>
      <c r="B140" s="19"/>
      <c r="C140" s="19"/>
      <c r="D140" s="19"/>
      <c r="E140" s="19"/>
      <c r="F140" s="19"/>
      <c r="G140" s="19">
        <v>1</v>
      </c>
      <c r="H140" s="19">
        <v>1</v>
      </c>
    </row>
    <row r="141" spans="1:8" x14ac:dyDescent="0.2">
      <c r="A141" s="20" t="s">
        <v>848</v>
      </c>
      <c r="B141" s="19"/>
      <c r="C141" s="19"/>
      <c r="D141" s="19"/>
      <c r="E141" s="19"/>
      <c r="F141" s="19"/>
      <c r="G141" s="19">
        <v>1</v>
      </c>
      <c r="H141" s="19">
        <v>1</v>
      </c>
    </row>
    <row r="142" spans="1:8" x14ac:dyDescent="0.2">
      <c r="A142" s="20" t="s">
        <v>851</v>
      </c>
      <c r="B142" s="19"/>
      <c r="C142" s="19"/>
      <c r="D142" s="19"/>
      <c r="E142" s="19"/>
      <c r="F142" s="19"/>
      <c r="G142" s="19">
        <v>1</v>
      </c>
      <c r="H142" s="19">
        <v>1</v>
      </c>
    </row>
    <row r="143" spans="1:8" x14ac:dyDescent="0.2">
      <c r="A143" s="20" t="s">
        <v>882</v>
      </c>
      <c r="B143" s="19"/>
      <c r="C143" s="19"/>
      <c r="D143" s="19"/>
      <c r="E143" s="19"/>
      <c r="F143" s="19"/>
      <c r="G143" s="19">
        <v>1</v>
      </c>
      <c r="H143" s="19">
        <v>1</v>
      </c>
    </row>
    <row r="144" spans="1:8" x14ac:dyDescent="0.2">
      <c r="A144" s="20" t="s">
        <v>906</v>
      </c>
      <c r="B144" s="19"/>
      <c r="C144" s="19"/>
      <c r="D144" s="19"/>
      <c r="E144" s="19"/>
      <c r="F144" s="19"/>
      <c r="G144" s="19">
        <v>1</v>
      </c>
      <c r="H144" s="19">
        <v>1</v>
      </c>
    </row>
    <row r="145" spans="1:8" x14ac:dyDescent="0.2">
      <c r="A145" s="20" t="s">
        <v>941</v>
      </c>
      <c r="B145" s="19"/>
      <c r="C145" s="19"/>
      <c r="D145" s="19"/>
      <c r="E145" s="19"/>
      <c r="F145" s="19"/>
      <c r="G145" s="19">
        <v>1</v>
      </c>
      <c r="H145" s="19">
        <v>1</v>
      </c>
    </row>
    <row r="146" spans="1:8" x14ac:dyDescent="0.2">
      <c r="A146" s="20" t="s">
        <v>825</v>
      </c>
      <c r="B146" s="19">
        <v>74</v>
      </c>
      <c r="C146" s="19">
        <v>137</v>
      </c>
      <c r="D146" s="19">
        <v>91</v>
      </c>
      <c r="E146" s="19">
        <v>53</v>
      </c>
      <c r="F146" s="19">
        <v>165</v>
      </c>
      <c r="G146" s="19">
        <v>44</v>
      </c>
      <c r="H146" s="19">
        <v>564</v>
      </c>
    </row>
  </sheetData>
  <pageMargins left="0.7" right="0.7" top="0.75" bottom="0.75" header="0.3" footer="0.3"/>
  <pageSetup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A8D26-AD9B-4B60-A13A-D6F8DE06D1E5}">
  <sheetPr>
    <tabColor rgb="FFFF0000"/>
  </sheetPr>
  <dimension ref="A3:H11"/>
  <sheetViews>
    <sheetView zoomScale="72" workbookViewId="0">
      <selection activeCell="C50" sqref="C50"/>
    </sheetView>
  </sheetViews>
  <sheetFormatPr baseColWidth="10" defaultColWidth="8.83203125" defaultRowHeight="15" x14ac:dyDescent="0.2"/>
  <cols>
    <col min="1" max="1" width="28.1640625" bestFit="1" customWidth="1"/>
    <col min="2" max="2" width="16.33203125" bestFit="1" customWidth="1"/>
    <col min="3" max="3" width="7.83203125" bestFit="1" customWidth="1"/>
    <col min="4" max="4" width="12.83203125" bestFit="1" customWidth="1"/>
    <col min="5" max="5" width="12.1640625" bestFit="1" customWidth="1"/>
    <col min="6" max="6" width="11.1640625" bestFit="1" customWidth="1"/>
    <col min="7" max="7" width="11.6640625" bestFit="1" customWidth="1"/>
    <col min="8" max="8" width="12.33203125" bestFit="1" customWidth="1"/>
    <col min="9" max="9" width="10.5" bestFit="1" customWidth="1"/>
    <col min="10" max="10" width="7.83203125" bestFit="1" customWidth="1"/>
    <col min="11" max="11" width="16.1640625" bestFit="1" customWidth="1"/>
    <col min="12" max="12" width="9.5" bestFit="1" customWidth="1"/>
    <col min="13" max="13" width="16" bestFit="1" customWidth="1"/>
    <col min="14" max="14" width="9.5" bestFit="1" customWidth="1"/>
    <col min="15" max="15" width="10.5" bestFit="1" customWidth="1"/>
    <col min="16" max="16" width="8.1640625" bestFit="1" customWidth="1"/>
    <col min="17" max="17" width="13.83203125" bestFit="1" customWidth="1"/>
    <col min="18" max="18" width="12.83203125" bestFit="1" customWidth="1"/>
    <col min="19" max="19" width="12.33203125" bestFit="1" customWidth="1"/>
    <col min="20" max="20" width="10.5" bestFit="1" customWidth="1"/>
    <col min="21" max="21" width="11.83203125" bestFit="1" customWidth="1"/>
    <col min="22" max="22" width="7.1640625" bestFit="1" customWidth="1"/>
    <col min="23" max="23" width="8.1640625" bestFit="1" customWidth="1"/>
    <col min="24" max="24" width="11.1640625" bestFit="1" customWidth="1"/>
    <col min="25" max="28" width="10" bestFit="1" customWidth="1"/>
    <col min="29" max="29" width="16.83203125" bestFit="1" customWidth="1"/>
    <col min="30" max="30" width="11.1640625" bestFit="1" customWidth="1"/>
  </cols>
  <sheetData>
    <row r="3" spans="1:8" x14ac:dyDescent="0.2">
      <c r="A3" s="23" t="s">
        <v>891</v>
      </c>
      <c r="B3" s="23" t="s">
        <v>826</v>
      </c>
      <c r="C3" s="2"/>
      <c r="D3" s="2"/>
      <c r="E3" s="2"/>
      <c r="F3" s="2"/>
      <c r="G3" s="2"/>
      <c r="H3" s="2"/>
    </row>
    <row r="4" spans="1:8" x14ac:dyDescent="0.2">
      <c r="A4" s="23" t="s">
        <v>823</v>
      </c>
      <c r="B4" s="2" t="s">
        <v>164</v>
      </c>
      <c r="C4" s="2" t="s">
        <v>656</v>
      </c>
      <c r="D4" s="2" t="s">
        <v>17</v>
      </c>
      <c r="E4" s="2" t="s">
        <v>476</v>
      </c>
      <c r="F4" s="2" t="s">
        <v>14</v>
      </c>
      <c r="G4" s="2" t="s">
        <v>30</v>
      </c>
      <c r="H4" s="2" t="s">
        <v>825</v>
      </c>
    </row>
    <row r="5" spans="1:8" x14ac:dyDescent="0.2">
      <c r="A5" s="24" t="s">
        <v>556</v>
      </c>
      <c r="B5" s="2">
        <v>7124.47</v>
      </c>
      <c r="C5" s="2">
        <v>0</v>
      </c>
      <c r="D5" s="2">
        <v>50000</v>
      </c>
      <c r="E5" s="2">
        <v>19077.32</v>
      </c>
      <c r="F5" s="2">
        <v>2076.14</v>
      </c>
      <c r="G5" s="2">
        <v>0</v>
      </c>
      <c r="H5" s="2">
        <v>25874.35</v>
      </c>
    </row>
    <row r="6" spans="1:8" x14ac:dyDescent="0.2">
      <c r="A6" s="24" t="s">
        <v>396</v>
      </c>
      <c r="B6" s="2">
        <v>19055.349999999999</v>
      </c>
      <c r="C6" s="2">
        <v>0</v>
      </c>
      <c r="D6" s="2">
        <v>53279.59</v>
      </c>
      <c r="E6" s="2">
        <v>354.29</v>
      </c>
      <c r="F6" s="2">
        <v>4000</v>
      </c>
      <c r="G6" s="2">
        <v>0</v>
      </c>
      <c r="H6" s="2">
        <v>37869.949999999997</v>
      </c>
    </row>
    <row r="7" spans="1:8" x14ac:dyDescent="0.2">
      <c r="A7" s="24" t="s">
        <v>290</v>
      </c>
      <c r="B7" s="2">
        <v>23343.69</v>
      </c>
      <c r="C7" s="2">
        <v>0</v>
      </c>
      <c r="D7" s="2">
        <v>61714.049999999996</v>
      </c>
      <c r="E7" s="2">
        <v>0</v>
      </c>
      <c r="F7" s="2">
        <v>0</v>
      </c>
      <c r="G7" s="2">
        <v>4356.66</v>
      </c>
      <c r="H7" s="2">
        <v>34013.699999999997</v>
      </c>
    </row>
    <row r="8" spans="1:8" x14ac:dyDescent="0.2">
      <c r="A8" s="24" t="s">
        <v>163</v>
      </c>
      <c r="B8" s="2">
        <v>14436.39</v>
      </c>
      <c r="C8" s="2">
        <v>0</v>
      </c>
      <c r="D8" s="2">
        <v>54522.270000000004</v>
      </c>
      <c r="E8" s="2">
        <v>0</v>
      </c>
      <c r="F8" s="2">
        <v>15</v>
      </c>
      <c r="G8" s="2">
        <v>121.12</v>
      </c>
      <c r="H8" s="2">
        <v>39979.760000000002</v>
      </c>
    </row>
    <row r="9" spans="1:8" x14ac:dyDescent="0.2">
      <c r="A9" s="24" t="s">
        <v>11</v>
      </c>
      <c r="B9" s="2">
        <v>0</v>
      </c>
      <c r="C9" s="2">
        <v>0</v>
      </c>
      <c r="D9" s="2">
        <v>65008.270000000004</v>
      </c>
      <c r="E9" s="2">
        <v>0</v>
      </c>
      <c r="F9" s="2">
        <v>19877.849999999999</v>
      </c>
      <c r="G9" s="2">
        <v>0</v>
      </c>
      <c r="H9" s="2">
        <v>84886.12</v>
      </c>
    </row>
    <row r="10" spans="1:8" x14ac:dyDescent="0.2">
      <c r="A10" s="24" t="s">
        <v>647</v>
      </c>
      <c r="B10" s="2">
        <v>0</v>
      </c>
      <c r="C10" s="2">
        <v>10</v>
      </c>
      <c r="D10" s="2">
        <v>50914.929999999993</v>
      </c>
      <c r="E10" s="2">
        <v>0</v>
      </c>
      <c r="F10" s="2">
        <v>0</v>
      </c>
      <c r="G10" s="2">
        <v>0</v>
      </c>
      <c r="H10" s="2">
        <v>50924.929999999993</v>
      </c>
    </row>
    <row r="11" spans="1:8" x14ac:dyDescent="0.2">
      <c r="A11" s="24" t="s">
        <v>825</v>
      </c>
      <c r="B11" s="2">
        <v>63959.899999999994</v>
      </c>
      <c r="C11" s="2">
        <v>10</v>
      </c>
      <c r="D11" s="2">
        <v>335439.11</v>
      </c>
      <c r="E11" s="2">
        <v>19431.61</v>
      </c>
      <c r="F11" s="2">
        <v>25968.989999999998</v>
      </c>
      <c r="G11" s="2">
        <v>4477.78</v>
      </c>
      <c r="H11" s="2">
        <v>273548.81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47E9B-0989-4537-8085-F9C2F56A75BE}">
  <sheetPr>
    <tabColor rgb="FF00B050"/>
  </sheetPr>
  <dimension ref="A1:J40"/>
  <sheetViews>
    <sheetView showGridLines="0" zoomScale="85" zoomScaleNormal="85" workbookViewId="0">
      <selection activeCell="E43" sqref="E43"/>
    </sheetView>
  </sheetViews>
  <sheetFormatPr baseColWidth="10" defaultColWidth="8.83203125" defaultRowHeight="15" x14ac:dyDescent="0.2"/>
  <cols>
    <col min="1" max="1" width="30.5" bestFit="1" customWidth="1"/>
    <col min="2" max="3" width="11.1640625" bestFit="1" customWidth="1"/>
    <col min="4" max="4" width="10" customWidth="1"/>
    <col min="5" max="5" width="11.1640625" bestFit="1" customWidth="1"/>
    <col min="6" max="6" width="2.83203125" customWidth="1"/>
    <col min="7" max="9" width="8.83203125" customWidth="1"/>
  </cols>
  <sheetData>
    <row r="1" spans="1:10" s="33" customFormat="1" ht="31" x14ac:dyDescent="0.35">
      <c r="A1" s="33" t="s">
        <v>889</v>
      </c>
    </row>
    <row r="2" spans="1:10" x14ac:dyDescent="0.2">
      <c r="A2" s="31"/>
    </row>
    <row r="3" spans="1:10" x14ac:dyDescent="0.2">
      <c r="A3" s="21" t="s">
        <v>890</v>
      </c>
      <c r="B3" s="21" t="s">
        <v>855</v>
      </c>
      <c r="C3" s="21" t="s">
        <v>856</v>
      </c>
      <c r="D3" s="21" t="s">
        <v>856</v>
      </c>
      <c r="E3" s="21" t="s">
        <v>885</v>
      </c>
    </row>
    <row r="4" spans="1:10" x14ac:dyDescent="0.2">
      <c r="A4" s="28" t="s">
        <v>647</v>
      </c>
      <c r="B4" s="21"/>
      <c r="C4" s="21"/>
      <c r="D4" s="21"/>
      <c r="E4" s="21"/>
    </row>
    <row r="5" spans="1:10" x14ac:dyDescent="0.2">
      <c r="A5" s="21" t="s">
        <v>50</v>
      </c>
      <c r="B5" s="2">
        <v>1500</v>
      </c>
      <c r="C5" s="2">
        <f>-SUMIFS(Table7[Amount],Table7[Academic Year],StuGov!$A$4,Table7[Cost Center (Cabinet/Committee)],StuGov!A5)</f>
        <v>0</v>
      </c>
      <c r="D5" s="26">
        <f t="shared" ref="D5:D11" si="0">C5</f>
        <v>0</v>
      </c>
      <c r="E5" s="22">
        <f t="shared" ref="E5:E11" si="1">B5-C5</f>
        <v>1500</v>
      </c>
    </row>
    <row r="6" spans="1:10" x14ac:dyDescent="0.2">
      <c r="A6" s="21" t="s">
        <v>66</v>
      </c>
      <c r="B6" s="2">
        <v>1500</v>
      </c>
      <c r="C6" s="2">
        <f>-SUMIFS(Table7[Amount],Table7[Academic Year],StuGov!$A$4,Table7[Cost Center (Cabinet/Committee)],StuGov!A6)</f>
        <v>10.5</v>
      </c>
      <c r="D6" s="26">
        <f t="shared" si="0"/>
        <v>10.5</v>
      </c>
      <c r="E6" s="22">
        <f t="shared" si="1"/>
        <v>1489.5</v>
      </c>
      <c r="J6" s="25"/>
    </row>
    <row r="7" spans="1:10" x14ac:dyDescent="0.2">
      <c r="A7" s="21" t="s">
        <v>57</v>
      </c>
      <c r="B7" s="2">
        <v>1100</v>
      </c>
      <c r="C7" s="2">
        <f>-SUMIFS(Table7[Amount],Table7[Academic Year],StuGov!$A$4,Table7[Cost Center (Cabinet/Committee)],StuGov!A7)</f>
        <v>490.53999999999996</v>
      </c>
      <c r="D7" s="26">
        <f t="shared" si="0"/>
        <v>490.53999999999996</v>
      </c>
      <c r="E7" s="22">
        <f t="shared" si="1"/>
        <v>609.46</v>
      </c>
      <c r="J7" s="25"/>
    </row>
    <row r="8" spans="1:10" x14ac:dyDescent="0.2">
      <c r="A8" s="21" t="s">
        <v>64</v>
      </c>
      <c r="B8" s="2">
        <v>800</v>
      </c>
      <c r="C8" s="2">
        <f>-SUMIFS(Table7[Amount],Table7[Academic Year],StuGov!$A$4,Table7[Cost Center (Cabinet/Committee)],StuGov!A8)</f>
        <v>104.7</v>
      </c>
      <c r="D8" s="26">
        <f t="shared" si="0"/>
        <v>104.7</v>
      </c>
      <c r="E8" s="22">
        <f t="shared" si="1"/>
        <v>695.3</v>
      </c>
      <c r="J8" s="25"/>
    </row>
    <row r="9" spans="1:10" x14ac:dyDescent="0.2">
      <c r="A9" s="21" t="s">
        <v>33</v>
      </c>
      <c r="B9" s="2">
        <v>2300</v>
      </c>
      <c r="C9" s="2">
        <f>-SUMIFS(Table7[Amount],Table7[Academic Year],StuGov!$A$4,Table7[Cost Center (Cabinet/Committee)],StuGov!A9)</f>
        <v>779.31999999999994</v>
      </c>
      <c r="D9" s="26">
        <f t="shared" si="0"/>
        <v>779.31999999999994</v>
      </c>
      <c r="E9" s="22">
        <f t="shared" si="1"/>
        <v>1520.68</v>
      </c>
      <c r="J9" s="25"/>
    </row>
    <row r="10" spans="1:10" x14ac:dyDescent="0.2">
      <c r="A10" s="21" t="s">
        <v>115</v>
      </c>
      <c r="B10" s="2">
        <v>12000</v>
      </c>
      <c r="C10" s="2">
        <f>-SUMIFS(Table7[Amount],Table7[Academic Year],StuGov!$A$4,Table7[Cost Center (Cabinet/Committee)],StuGov!A10)</f>
        <v>7918.5</v>
      </c>
      <c r="D10" s="26">
        <f t="shared" si="0"/>
        <v>7918.5</v>
      </c>
      <c r="E10" s="22">
        <f t="shared" si="1"/>
        <v>4081.5</v>
      </c>
      <c r="J10" s="25"/>
    </row>
    <row r="11" spans="1:10" x14ac:dyDescent="0.2">
      <c r="A11" s="21" t="s">
        <v>97</v>
      </c>
      <c r="B11" s="2">
        <v>700</v>
      </c>
      <c r="C11" s="2">
        <f>-SUMIFS(Table7[Amount],Table7[Academic Year],StuGov!$A$4,Table7[Cost Center (Cabinet/Committee)],StuGov!A11)</f>
        <v>151.67000000000002</v>
      </c>
      <c r="D11" s="26">
        <f t="shared" si="0"/>
        <v>151.67000000000002</v>
      </c>
      <c r="E11" s="22">
        <f t="shared" si="1"/>
        <v>548.32999999999993</v>
      </c>
      <c r="J11" s="25"/>
    </row>
    <row r="12" spans="1:10" x14ac:dyDescent="0.2">
      <c r="B12" s="2"/>
      <c r="C12" s="2"/>
      <c r="D12" s="26"/>
      <c r="E12" s="22"/>
      <c r="J12" s="25"/>
    </row>
    <row r="13" spans="1:10" x14ac:dyDescent="0.2">
      <c r="A13" s="21" t="s">
        <v>25</v>
      </c>
      <c r="B13" s="2">
        <v>18214.23</v>
      </c>
      <c r="C13" s="2">
        <f>-SUMIFS(Table7[Amount],Table7[Academic Year],StuGov!$A$4,Table7[Cost Center (Cabinet/Committee)],StuGov!A13)</f>
        <v>456.3</v>
      </c>
      <c r="D13" s="26">
        <f>C13</f>
        <v>456.3</v>
      </c>
      <c r="E13" s="22">
        <f>B13-C13</f>
        <v>17757.93</v>
      </c>
      <c r="J13" s="25"/>
    </row>
    <row r="14" spans="1:10" x14ac:dyDescent="0.2">
      <c r="A14" s="21" t="s">
        <v>22</v>
      </c>
      <c r="B14" s="2">
        <v>10000</v>
      </c>
      <c r="C14" s="2">
        <f>-SUMIFS(Table7[Amount],Table7[Academic Year],StuGov!$A$4,Table7[Cost Center (Cabinet/Committee)],StuGov!A14)</f>
        <v>3421.8199999999997</v>
      </c>
      <c r="D14" s="26">
        <f>C14</f>
        <v>3421.8199999999997</v>
      </c>
      <c r="E14" s="22">
        <f>B14-C14</f>
        <v>6578.18</v>
      </c>
      <c r="J14" s="25"/>
    </row>
    <row r="15" spans="1:10" x14ac:dyDescent="0.2">
      <c r="B15" s="2"/>
      <c r="C15" s="2"/>
      <c r="D15" s="26"/>
      <c r="E15" s="22"/>
      <c r="J15" s="25"/>
    </row>
    <row r="16" spans="1:10" x14ac:dyDescent="0.2">
      <c r="A16" s="21" t="s">
        <v>47</v>
      </c>
      <c r="B16" s="2">
        <v>800</v>
      </c>
      <c r="C16" s="2">
        <f>-SUMIFS(Table7[Amount],Table7[Academic Year],StuGov!$A$4,Table7[Cost Center (Cabinet/Committee)],StuGov!A16)</f>
        <v>156.21</v>
      </c>
      <c r="D16" s="26">
        <f>C16</f>
        <v>156.21</v>
      </c>
      <c r="E16" s="22">
        <f>B16-C16</f>
        <v>643.79</v>
      </c>
      <c r="J16" s="25"/>
    </row>
    <row r="17" spans="1:10" x14ac:dyDescent="0.2">
      <c r="A17" s="21" t="s">
        <v>59</v>
      </c>
      <c r="B17" s="2">
        <v>1200</v>
      </c>
      <c r="C17" s="2">
        <f>-SUMIFS(Table7[Amount],Table7[Academic Year],StuGov!$A$4,Table7[Cost Center (Cabinet/Committee)],StuGov!A17)</f>
        <v>93.75</v>
      </c>
      <c r="D17" s="26">
        <f>C17</f>
        <v>93.75</v>
      </c>
      <c r="E17" s="22">
        <f>B17-C17</f>
        <v>1106.25</v>
      </c>
      <c r="J17" s="25"/>
    </row>
    <row r="18" spans="1:10" x14ac:dyDescent="0.2">
      <c r="A18" s="21" t="s">
        <v>850</v>
      </c>
      <c r="B18" s="2">
        <v>800</v>
      </c>
      <c r="C18" s="2">
        <f>-SUMIFS(Table7[Amount],Table7[Academic Year],StuGov!$A$4,Table7[Cost Center (Cabinet/Committee)],StuGov!A18)</f>
        <v>416.13</v>
      </c>
      <c r="D18" s="26">
        <f>C18</f>
        <v>416.13</v>
      </c>
      <c r="E18" s="22">
        <f>B18-C18</f>
        <v>383.87</v>
      </c>
      <c r="J18" s="25"/>
    </row>
    <row r="19" spans="1:10" x14ac:dyDescent="0.2">
      <c r="A19" s="21"/>
      <c r="B19" s="2"/>
      <c r="C19" s="2"/>
      <c r="D19" s="26"/>
      <c r="J19" s="25"/>
    </row>
    <row r="20" spans="1:10" x14ac:dyDescent="0.2">
      <c r="A20" s="21" t="s">
        <v>888</v>
      </c>
      <c r="B20" s="22">
        <f>SUM(B5:B19)</f>
        <v>50914.229999999996</v>
      </c>
      <c r="C20" s="22">
        <f>SUM(C5:C19)</f>
        <v>13999.439999999997</v>
      </c>
      <c r="D20" s="27">
        <f>C20</f>
        <v>13999.439999999997</v>
      </c>
      <c r="E20" s="22">
        <f>SUM(E5:E19)</f>
        <v>36914.790000000008</v>
      </c>
      <c r="J20" s="25"/>
    </row>
    <row r="21" spans="1:10" x14ac:dyDescent="0.2">
      <c r="J21" s="25"/>
    </row>
    <row r="40" spans="1:2" x14ac:dyDescent="0.2">
      <c r="A40" s="2"/>
      <c r="B40" s="2"/>
    </row>
  </sheetData>
  <conditionalFormatting sqref="B5:D5">
    <cfRule type="dataBar" priority="17">
      <dataBar>
        <cfvo type="min"/>
        <cfvo type="max"/>
        <color rgb="FF7030A0"/>
      </dataBar>
      <extLst>
        <ext xmlns:x14="http://schemas.microsoft.com/office/spreadsheetml/2009/9/main" uri="{B025F937-C7B1-47D3-B67F-A62EFF666E3E}">
          <x14:id>{B12F5855-8177-4051-BD73-19643BC7AC3D}</x14:id>
        </ext>
      </extLst>
    </cfRule>
  </conditionalFormatting>
  <conditionalFormatting sqref="B7:D7">
    <cfRule type="dataBar" priority="16">
      <dataBar>
        <cfvo type="min"/>
        <cfvo type="max"/>
        <color rgb="FFFFFF00"/>
      </dataBar>
      <extLst>
        <ext xmlns:x14="http://schemas.microsoft.com/office/spreadsheetml/2009/9/main" uri="{B025F937-C7B1-47D3-B67F-A62EFF666E3E}">
          <x14:id>{6818C87F-B716-4F7C-AECE-ECEE8C6D7D3D}</x14:id>
        </ext>
      </extLst>
    </cfRule>
  </conditionalFormatting>
  <conditionalFormatting sqref="B10:D10">
    <cfRule type="dataBar" priority="15">
      <dataBar>
        <cfvo type="min"/>
        <cfvo type="max"/>
        <color rgb="FF002060"/>
      </dataBar>
      <extLst>
        <ext xmlns:x14="http://schemas.microsoft.com/office/spreadsheetml/2009/9/main" uri="{B025F937-C7B1-47D3-B67F-A62EFF666E3E}">
          <x14:id>{5FD24E51-1CAA-4453-BCA1-41C3DB57A4BC}</x14:id>
        </ext>
      </extLst>
    </cfRule>
  </conditionalFormatting>
  <conditionalFormatting sqref="B9:D9">
    <cfRule type="dataBar" priority="14">
      <dataBar>
        <cfvo type="min"/>
        <cfvo type="max"/>
        <color rgb="FF996633"/>
      </dataBar>
      <extLst>
        <ext xmlns:x14="http://schemas.microsoft.com/office/spreadsheetml/2009/9/main" uri="{B025F937-C7B1-47D3-B67F-A62EFF666E3E}">
          <x14:id>{D7727B37-C3B0-4F34-9539-9A72AAEE3B5C}</x14:id>
        </ext>
      </extLst>
    </cfRule>
  </conditionalFormatting>
  <conditionalFormatting sqref="B8:D8">
    <cfRule type="dataBar" priority="13">
      <dataBar>
        <cfvo type="min"/>
        <cfvo type="max"/>
        <color theme="9" tint="-0.249977111117893"/>
      </dataBar>
      <extLst>
        <ext xmlns:x14="http://schemas.microsoft.com/office/spreadsheetml/2009/9/main" uri="{B025F937-C7B1-47D3-B67F-A62EFF666E3E}">
          <x14:id>{83B5773B-B5B9-4159-887F-9268C504EF47}</x14:id>
        </ext>
      </extLst>
    </cfRule>
  </conditionalFormatting>
  <conditionalFormatting sqref="B6:D6">
    <cfRule type="dataBar" priority="12">
      <dataBar>
        <cfvo type="min"/>
        <cfvo type="max"/>
        <color theme="0" tint="-0.249977111117893"/>
      </dataBar>
      <extLst>
        <ext xmlns:x14="http://schemas.microsoft.com/office/spreadsheetml/2009/9/main" uri="{B025F937-C7B1-47D3-B67F-A62EFF666E3E}">
          <x14:id>{86EB7368-46EC-4EB0-9285-32429ABA7756}</x14:id>
        </ext>
      </extLst>
    </cfRule>
  </conditionalFormatting>
  <conditionalFormatting sqref="B11:D11">
    <cfRule type="dataBar" priority="11">
      <dataBar>
        <cfvo type="min"/>
        <cfvo type="max"/>
        <color rgb="FFFFC000"/>
      </dataBar>
      <extLst>
        <ext xmlns:x14="http://schemas.microsoft.com/office/spreadsheetml/2009/9/main" uri="{B025F937-C7B1-47D3-B67F-A62EFF666E3E}">
          <x14:id>{3EF6DA10-BA10-435D-A807-6C29D737738B}</x14:id>
        </ext>
      </extLst>
    </cfRule>
  </conditionalFormatting>
  <conditionalFormatting sqref="B13:D13">
    <cfRule type="dataBar" priority="10">
      <dataBar>
        <cfvo type="min"/>
        <cfvo type="max"/>
        <color rgb="FFC00000"/>
      </dataBar>
      <extLst>
        <ext xmlns:x14="http://schemas.microsoft.com/office/spreadsheetml/2009/9/main" uri="{B025F937-C7B1-47D3-B67F-A62EFF666E3E}">
          <x14:id>{C4A0F904-48B0-4BFC-AD20-8A108FF78B70}</x14:id>
        </ext>
      </extLst>
    </cfRule>
  </conditionalFormatting>
  <conditionalFormatting sqref="B14:D14">
    <cfRule type="dataBar" priority="9">
      <dataBar>
        <cfvo type="min"/>
        <cfvo type="max"/>
        <color rgb="FFFF0000"/>
      </dataBar>
      <extLst>
        <ext xmlns:x14="http://schemas.microsoft.com/office/spreadsheetml/2009/9/main" uri="{B025F937-C7B1-47D3-B67F-A62EFF666E3E}">
          <x14:id>{B39B24B2-4691-465F-BCEB-29C143F8423F}</x14:id>
        </ext>
      </extLst>
    </cfRule>
  </conditionalFormatting>
  <conditionalFormatting sqref="B17:D17">
    <cfRule type="dataBar" priority="7">
      <dataBar>
        <cfvo type="min"/>
        <cfvo type="max"/>
        <color rgb="FF0070C0"/>
      </dataBar>
      <extLst>
        <ext xmlns:x14="http://schemas.microsoft.com/office/spreadsheetml/2009/9/main" uri="{B025F937-C7B1-47D3-B67F-A62EFF666E3E}">
          <x14:id>{3BB3D584-2A25-4360-A4FB-1A7615B8B09F}</x14:id>
        </ext>
      </extLst>
    </cfRule>
  </conditionalFormatting>
  <conditionalFormatting sqref="B18:D18">
    <cfRule type="dataBar" priority="6">
      <dataBar>
        <cfvo type="min"/>
        <cfvo type="max"/>
        <color rgb="FF92D050"/>
      </dataBar>
      <extLst>
        <ext xmlns:x14="http://schemas.microsoft.com/office/spreadsheetml/2009/9/main" uri="{B025F937-C7B1-47D3-B67F-A62EFF666E3E}">
          <x14:id>{72841C79-F8F0-4A97-885C-0D3FECE689E9}</x14:id>
        </ext>
      </extLst>
    </cfRule>
  </conditionalFormatting>
  <conditionalFormatting sqref="B16:D16">
    <cfRule type="dataBar" priority="5">
      <dataBar>
        <cfvo type="min"/>
        <cfvo type="max"/>
        <color rgb="FF00B0F0"/>
      </dataBar>
      <extLst>
        <ext xmlns:x14="http://schemas.microsoft.com/office/spreadsheetml/2009/9/main" uri="{B025F937-C7B1-47D3-B67F-A62EFF666E3E}">
          <x14:id>{03A48930-45E9-45C0-9716-79499B383001}</x14:id>
        </ext>
      </extLst>
    </cfRule>
  </conditionalFormatting>
  <conditionalFormatting sqref="B5:B18">
    <cfRule type="dataBar" priority="4">
      <dataBar>
        <cfvo type="min"/>
        <cfvo type="max"/>
        <color theme="0"/>
      </dataBar>
      <extLst>
        <ext xmlns:x14="http://schemas.microsoft.com/office/spreadsheetml/2009/9/main" uri="{B025F937-C7B1-47D3-B67F-A62EFF666E3E}">
          <x14:id>{6CD5EE25-F7B9-42F8-BDC3-F6C57DD9C04D}</x14:id>
        </ext>
      </extLst>
    </cfRule>
  </conditionalFormatting>
  <conditionalFormatting sqref="B20:C20">
    <cfRule type="dataBar" priority="3">
      <dataBar>
        <cfvo type="min"/>
        <cfvo type="max"/>
        <color rgb="FF638EC6"/>
      </dataBar>
      <extLst>
        <ext xmlns:x14="http://schemas.microsoft.com/office/spreadsheetml/2009/9/main" uri="{B025F937-C7B1-47D3-B67F-A62EFF666E3E}">
          <x14:id>{086E1093-433F-4959-B56C-CAFF2EF41717}</x14:id>
        </ext>
      </extLst>
    </cfRule>
  </conditionalFormatting>
  <conditionalFormatting sqref="B20:D20">
    <cfRule type="dataBar" priority="2">
      <dataBar>
        <cfvo type="min"/>
        <cfvo type="max"/>
        <color rgb="FFFF555A"/>
      </dataBar>
      <extLst>
        <ext xmlns:x14="http://schemas.microsoft.com/office/spreadsheetml/2009/9/main" uri="{B025F937-C7B1-47D3-B67F-A62EFF666E3E}">
          <x14:id>{B0B0A70B-748E-4A46-8A41-A1849DB26DEF}</x14:id>
        </ext>
      </extLst>
    </cfRule>
  </conditionalFormatting>
  <conditionalFormatting sqref="B5:C20">
    <cfRule type="dataBar" priority="1">
      <dataBar>
        <cfvo type="min"/>
        <cfvo type="max"/>
        <color theme="0"/>
      </dataBar>
      <extLst>
        <ext xmlns:x14="http://schemas.microsoft.com/office/spreadsheetml/2009/9/main" uri="{B025F937-C7B1-47D3-B67F-A62EFF666E3E}">
          <x14:id>{3FDF45D5-DF31-4247-98B2-BBB1C39F72E8}</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B12F5855-8177-4051-BD73-19643BC7AC3D}">
            <x14:dataBar minLength="0" maxLength="100" gradient="0">
              <x14:cfvo type="autoMin"/>
              <x14:cfvo type="autoMax"/>
              <x14:negativeFillColor rgb="FFFF0000"/>
              <x14:axisColor rgb="FF000000"/>
            </x14:dataBar>
          </x14:cfRule>
          <xm:sqref>B5:D5</xm:sqref>
        </x14:conditionalFormatting>
        <x14:conditionalFormatting xmlns:xm="http://schemas.microsoft.com/office/excel/2006/main">
          <x14:cfRule type="dataBar" id="{6818C87F-B716-4F7C-AECE-ECEE8C6D7D3D}">
            <x14:dataBar minLength="0" maxLength="100" gradient="0">
              <x14:cfvo type="autoMin"/>
              <x14:cfvo type="autoMax"/>
              <x14:negativeFillColor rgb="FFFF0000"/>
              <x14:axisColor rgb="FF000000"/>
            </x14:dataBar>
          </x14:cfRule>
          <xm:sqref>B7:D7</xm:sqref>
        </x14:conditionalFormatting>
        <x14:conditionalFormatting xmlns:xm="http://schemas.microsoft.com/office/excel/2006/main">
          <x14:cfRule type="dataBar" id="{5FD24E51-1CAA-4453-BCA1-41C3DB57A4BC}">
            <x14:dataBar minLength="0" maxLength="100" gradient="0">
              <x14:cfvo type="autoMin"/>
              <x14:cfvo type="autoMax"/>
              <x14:negativeFillColor rgb="FFFF0000"/>
              <x14:axisColor rgb="FF000000"/>
            </x14:dataBar>
          </x14:cfRule>
          <xm:sqref>B10:D10</xm:sqref>
        </x14:conditionalFormatting>
        <x14:conditionalFormatting xmlns:xm="http://schemas.microsoft.com/office/excel/2006/main">
          <x14:cfRule type="dataBar" id="{D7727B37-C3B0-4F34-9539-9A72AAEE3B5C}">
            <x14:dataBar minLength="0" maxLength="100" gradient="0">
              <x14:cfvo type="autoMin"/>
              <x14:cfvo type="autoMax"/>
              <x14:negativeFillColor rgb="FFFF0000"/>
              <x14:axisColor rgb="FF000000"/>
            </x14:dataBar>
          </x14:cfRule>
          <xm:sqref>B9:D9</xm:sqref>
        </x14:conditionalFormatting>
        <x14:conditionalFormatting xmlns:xm="http://schemas.microsoft.com/office/excel/2006/main">
          <x14:cfRule type="dataBar" id="{83B5773B-B5B9-4159-887F-9268C504EF47}">
            <x14:dataBar minLength="0" maxLength="100" gradient="0">
              <x14:cfvo type="autoMin"/>
              <x14:cfvo type="autoMax"/>
              <x14:negativeFillColor rgb="FFFF0000"/>
              <x14:axisColor rgb="FF000000"/>
            </x14:dataBar>
          </x14:cfRule>
          <xm:sqref>B8:D8</xm:sqref>
        </x14:conditionalFormatting>
        <x14:conditionalFormatting xmlns:xm="http://schemas.microsoft.com/office/excel/2006/main">
          <x14:cfRule type="dataBar" id="{86EB7368-46EC-4EB0-9285-32429ABA7756}">
            <x14:dataBar minLength="0" maxLength="100" gradient="0">
              <x14:cfvo type="autoMin"/>
              <x14:cfvo type="autoMax"/>
              <x14:negativeFillColor rgb="FFFF0000"/>
              <x14:axisColor rgb="FF000000"/>
            </x14:dataBar>
          </x14:cfRule>
          <xm:sqref>B6:D6</xm:sqref>
        </x14:conditionalFormatting>
        <x14:conditionalFormatting xmlns:xm="http://schemas.microsoft.com/office/excel/2006/main">
          <x14:cfRule type="dataBar" id="{3EF6DA10-BA10-435D-A807-6C29D737738B}">
            <x14:dataBar minLength="0" maxLength="100" gradient="0">
              <x14:cfvo type="autoMin"/>
              <x14:cfvo type="autoMax"/>
              <x14:negativeFillColor rgb="FFFF0000"/>
              <x14:axisColor rgb="FF000000"/>
            </x14:dataBar>
          </x14:cfRule>
          <xm:sqref>B11:D11</xm:sqref>
        </x14:conditionalFormatting>
        <x14:conditionalFormatting xmlns:xm="http://schemas.microsoft.com/office/excel/2006/main">
          <x14:cfRule type="dataBar" id="{C4A0F904-48B0-4BFC-AD20-8A108FF78B70}">
            <x14:dataBar minLength="0" maxLength="100" gradient="0">
              <x14:cfvo type="autoMin"/>
              <x14:cfvo type="autoMax"/>
              <x14:negativeFillColor rgb="FFFF0000"/>
              <x14:axisColor rgb="FF000000"/>
            </x14:dataBar>
          </x14:cfRule>
          <xm:sqref>B13:D13</xm:sqref>
        </x14:conditionalFormatting>
        <x14:conditionalFormatting xmlns:xm="http://schemas.microsoft.com/office/excel/2006/main">
          <x14:cfRule type="dataBar" id="{B39B24B2-4691-465F-BCEB-29C143F8423F}">
            <x14:dataBar minLength="0" maxLength="100" gradient="0">
              <x14:cfvo type="autoMin"/>
              <x14:cfvo type="autoMax"/>
              <x14:negativeFillColor rgb="FFFF0000"/>
              <x14:axisColor rgb="FF000000"/>
            </x14:dataBar>
          </x14:cfRule>
          <xm:sqref>B14:D14</xm:sqref>
        </x14:conditionalFormatting>
        <x14:conditionalFormatting xmlns:xm="http://schemas.microsoft.com/office/excel/2006/main">
          <x14:cfRule type="dataBar" id="{3BB3D584-2A25-4360-A4FB-1A7615B8B09F}">
            <x14:dataBar minLength="0" maxLength="100" gradient="0">
              <x14:cfvo type="autoMin"/>
              <x14:cfvo type="autoMax"/>
              <x14:negativeFillColor rgb="FFFF0000"/>
              <x14:axisColor rgb="FF000000"/>
            </x14:dataBar>
          </x14:cfRule>
          <xm:sqref>B17:D17</xm:sqref>
        </x14:conditionalFormatting>
        <x14:conditionalFormatting xmlns:xm="http://schemas.microsoft.com/office/excel/2006/main">
          <x14:cfRule type="dataBar" id="{72841C79-F8F0-4A97-885C-0D3FECE689E9}">
            <x14:dataBar minLength="0" maxLength="100" gradient="0">
              <x14:cfvo type="autoMin"/>
              <x14:cfvo type="autoMax"/>
              <x14:negativeFillColor rgb="FFFF0000"/>
              <x14:axisColor rgb="FF000000"/>
            </x14:dataBar>
          </x14:cfRule>
          <xm:sqref>B18:D18</xm:sqref>
        </x14:conditionalFormatting>
        <x14:conditionalFormatting xmlns:xm="http://schemas.microsoft.com/office/excel/2006/main">
          <x14:cfRule type="dataBar" id="{03A48930-45E9-45C0-9716-79499B383001}">
            <x14:dataBar minLength="0" maxLength="100" gradient="0">
              <x14:cfvo type="autoMin"/>
              <x14:cfvo type="autoMax"/>
              <x14:negativeFillColor rgb="FFFF0000"/>
              <x14:axisColor rgb="FF000000"/>
            </x14:dataBar>
          </x14:cfRule>
          <xm:sqref>B16:D16</xm:sqref>
        </x14:conditionalFormatting>
        <x14:conditionalFormatting xmlns:xm="http://schemas.microsoft.com/office/excel/2006/main">
          <x14:cfRule type="dataBar" id="{6CD5EE25-F7B9-42F8-BDC3-F6C57DD9C04D}">
            <x14:dataBar minLength="0" maxLength="100" gradient="0">
              <x14:cfvo type="autoMin"/>
              <x14:cfvo type="autoMax"/>
              <x14:negativeFillColor rgb="FFFF0000"/>
              <x14:axisColor rgb="FF000000"/>
            </x14:dataBar>
          </x14:cfRule>
          <xm:sqref>B5:B18</xm:sqref>
        </x14:conditionalFormatting>
        <x14:conditionalFormatting xmlns:xm="http://schemas.microsoft.com/office/excel/2006/main">
          <x14:cfRule type="dataBar" id="{086E1093-433F-4959-B56C-CAFF2EF41717}">
            <x14:dataBar minLength="0" maxLength="100" gradient="0">
              <x14:cfvo type="autoMin"/>
              <x14:cfvo type="autoMax"/>
              <x14:negativeFillColor rgb="FFFF0000"/>
              <x14:axisColor rgb="FF000000"/>
            </x14:dataBar>
          </x14:cfRule>
          <xm:sqref>B20:C20</xm:sqref>
        </x14:conditionalFormatting>
        <x14:conditionalFormatting xmlns:xm="http://schemas.microsoft.com/office/excel/2006/main">
          <x14:cfRule type="dataBar" id="{B0B0A70B-748E-4A46-8A41-A1849DB26DEF}">
            <x14:dataBar minLength="0" maxLength="100" border="1" negativeBarBorderColorSameAsPositive="0">
              <x14:cfvo type="autoMin"/>
              <x14:cfvo type="autoMax"/>
              <x14:borderColor rgb="FFFF555A"/>
              <x14:negativeFillColor rgb="FFFF0000"/>
              <x14:negativeBorderColor rgb="FFFF0000"/>
              <x14:axisColor rgb="FF000000"/>
            </x14:dataBar>
          </x14:cfRule>
          <xm:sqref>B20:D20</xm:sqref>
        </x14:conditionalFormatting>
        <x14:conditionalFormatting xmlns:xm="http://schemas.microsoft.com/office/excel/2006/main">
          <x14:cfRule type="dataBar" id="{3FDF45D5-DF31-4247-98B2-BBB1C39F72E8}">
            <x14:dataBar minLength="0" maxLength="100" gradient="0">
              <x14:cfvo type="autoMin"/>
              <x14:cfvo type="autoMax"/>
              <x14:negativeFillColor rgb="FFFF0000"/>
              <x14:axisColor rgb="FF000000"/>
            </x14:dataBar>
          </x14:cfRule>
          <xm:sqref>B5:C20</xm:sqref>
        </x14:conditionalFormatting>
      </x14:conditionalFormattings>
    </ex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A2B19-5FE3-4D2A-AF01-524C0AEF7429}">
  <sheetPr>
    <tabColor rgb="FF00B050"/>
    <pageSetUpPr autoPageBreaks="0"/>
  </sheetPr>
  <dimension ref="A1:Q580"/>
  <sheetViews>
    <sheetView tabSelected="1" topLeftCell="F1" zoomScale="82" zoomScaleNormal="70" workbookViewId="0">
      <pane ySplit="1" topLeftCell="A556" activePane="bottomLeft" state="frozen"/>
      <selection activeCell="F27" sqref="F27"/>
      <selection pane="bottomLeft" activeCell="M581" sqref="M581"/>
    </sheetView>
  </sheetViews>
  <sheetFormatPr baseColWidth="10" defaultColWidth="8.83203125" defaultRowHeight="15" x14ac:dyDescent="0.2"/>
  <cols>
    <col min="1" max="1" width="7.6640625" bestFit="1" customWidth="1"/>
    <col min="2" max="3" width="12.1640625" bestFit="1" customWidth="1"/>
    <col min="4" max="4" width="9.83203125" bestFit="1" customWidth="1"/>
    <col min="5" max="5" width="10.5" bestFit="1" customWidth="1"/>
    <col min="6" max="6" width="46.83203125" customWidth="1"/>
    <col min="7" max="7" width="15.6640625" customWidth="1"/>
    <col min="8" max="8" width="24.83203125" customWidth="1"/>
    <col min="9" max="9" width="15.83203125" customWidth="1"/>
    <col min="10" max="10" width="31" customWidth="1"/>
    <col min="11" max="11" width="16.83203125" customWidth="1"/>
    <col min="12" max="12" width="13.6640625" bestFit="1" customWidth="1"/>
    <col min="13" max="13" width="12.1640625" bestFit="1" customWidth="1"/>
    <col min="14" max="14" width="11.83203125" customWidth="1"/>
    <col min="15" max="15" width="11.1640625" bestFit="1" customWidth="1"/>
    <col min="16" max="16" width="10.5" bestFit="1" customWidth="1"/>
    <col min="17" max="17" width="11.5" bestFit="1" customWidth="1"/>
  </cols>
  <sheetData>
    <row r="1" spans="1:15" x14ac:dyDescent="0.2">
      <c r="A1" t="s">
        <v>919</v>
      </c>
      <c r="B1" t="s">
        <v>668</v>
      </c>
      <c r="C1" t="s">
        <v>0</v>
      </c>
      <c r="D1" t="s">
        <v>801</v>
      </c>
      <c r="E1" t="s">
        <v>1</v>
      </c>
      <c r="F1" t="s">
        <v>2</v>
      </c>
      <c r="G1" t="s">
        <v>3</v>
      </c>
      <c r="H1" t="s">
        <v>4</v>
      </c>
      <c r="I1" t="s">
        <v>5</v>
      </c>
      <c r="J1" t="s">
        <v>6</v>
      </c>
      <c r="K1" t="s">
        <v>7</v>
      </c>
      <c r="L1" t="s">
        <v>8</v>
      </c>
      <c r="M1" t="s">
        <v>9</v>
      </c>
      <c r="N1" t="s">
        <v>10</v>
      </c>
    </row>
    <row r="2" spans="1:15" x14ac:dyDescent="0.2">
      <c r="A2">
        <v>1</v>
      </c>
      <c r="B2" s="1">
        <v>42029</v>
      </c>
      <c r="C2" t="s">
        <v>556</v>
      </c>
      <c r="D2" t="s">
        <v>923</v>
      </c>
      <c r="E2" t="s">
        <v>12</v>
      </c>
      <c r="F2" t="s">
        <v>641</v>
      </c>
      <c r="G2" t="s">
        <v>17</v>
      </c>
      <c r="I2" t="s">
        <v>17</v>
      </c>
      <c r="J2" t="s">
        <v>18</v>
      </c>
      <c r="L2" s="2">
        <v>30456.68</v>
      </c>
      <c r="M2" t="s">
        <v>16</v>
      </c>
    </row>
    <row r="3" spans="1:15" x14ac:dyDescent="0.2">
      <c r="A3">
        <f t="shared" ref="A3:A66" si="0">A2+1</f>
        <v>2</v>
      </c>
      <c r="B3" s="1">
        <v>42029</v>
      </c>
      <c r="C3" t="s">
        <v>556</v>
      </c>
      <c r="D3" t="s">
        <v>923</v>
      </c>
      <c r="E3" t="s">
        <v>12</v>
      </c>
      <c r="F3" t="s">
        <v>642</v>
      </c>
      <c r="G3" t="s">
        <v>17</v>
      </c>
      <c r="I3" t="s">
        <v>17</v>
      </c>
      <c r="J3" t="s">
        <v>18</v>
      </c>
      <c r="L3" s="2">
        <v>466</v>
      </c>
      <c r="M3" t="s">
        <v>16</v>
      </c>
    </row>
    <row r="4" spans="1:15" x14ac:dyDescent="0.2">
      <c r="A4">
        <f t="shared" si="0"/>
        <v>3</v>
      </c>
      <c r="B4" s="1">
        <v>42029</v>
      </c>
      <c r="C4" t="s">
        <v>556</v>
      </c>
      <c r="D4" t="s">
        <v>923</v>
      </c>
      <c r="E4" t="s">
        <v>12</v>
      </c>
      <c r="F4" t="s">
        <v>13</v>
      </c>
      <c r="G4" t="s">
        <v>17</v>
      </c>
      <c r="I4" t="s">
        <v>17</v>
      </c>
      <c r="J4" t="s">
        <v>165</v>
      </c>
      <c r="K4" t="s">
        <v>15</v>
      </c>
      <c r="L4" s="2">
        <v>19077.32</v>
      </c>
      <c r="M4" t="s">
        <v>16</v>
      </c>
      <c r="N4" t="s">
        <v>643</v>
      </c>
    </row>
    <row r="5" spans="1:15" x14ac:dyDescent="0.2">
      <c r="A5">
        <f t="shared" si="0"/>
        <v>4</v>
      </c>
      <c r="B5" s="1">
        <v>42029</v>
      </c>
      <c r="C5" t="s">
        <v>556</v>
      </c>
      <c r="D5" t="s">
        <v>923</v>
      </c>
      <c r="E5" t="s">
        <v>12</v>
      </c>
      <c r="F5" t="s">
        <v>13</v>
      </c>
      <c r="G5" t="s">
        <v>476</v>
      </c>
      <c r="I5" t="s">
        <v>476</v>
      </c>
      <c r="J5" t="s">
        <v>165</v>
      </c>
      <c r="K5" t="s">
        <v>15</v>
      </c>
      <c r="L5" s="2">
        <v>-19077.32</v>
      </c>
      <c r="M5" t="s">
        <v>16</v>
      </c>
      <c r="N5" t="s">
        <v>644</v>
      </c>
    </row>
    <row r="6" spans="1:15" x14ac:dyDescent="0.2">
      <c r="A6">
        <f t="shared" si="0"/>
        <v>5</v>
      </c>
      <c r="B6" s="1">
        <v>42035</v>
      </c>
      <c r="C6" t="s">
        <v>556</v>
      </c>
      <c r="D6" t="s">
        <v>923</v>
      </c>
      <c r="E6" t="s">
        <v>706</v>
      </c>
      <c r="F6" t="s">
        <v>75</v>
      </c>
      <c r="G6" t="s">
        <v>155</v>
      </c>
      <c r="H6" t="s">
        <v>640</v>
      </c>
      <c r="I6" t="s">
        <v>216</v>
      </c>
      <c r="J6" t="s">
        <v>25</v>
      </c>
      <c r="L6" s="2">
        <v>-37</v>
      </c>
      <c r="M6" t="s">
        <v>667</v>
      </c>
    </row>
    <row r="7" spans="1:15" x14ac:dyDescent="0.2">
      <c r="A7">
        <f t="shared" si="0"/>
        <v>6</v>
      </c>
      <c r="B7" s="1">
        <v>42047</v>
      </c>
      <c r="C7" t="s">
        <v>556</v>
      </c>
      <c r="D7" t="s">
        <v>923</v>
      </c>
      <c r="E7" t="s">
        <v>706</v>
      </c>
      <c r="F7" t="s">
        <v>506</v>
      </c>
      <c r="G7" t="s">
        <v>41</v>
      </c>
      <c r="H7" t="s">
        <v>633</v>
      </c>
      <c r="I7" t="s">
        <v>216</v>
      </c>
      <c r="J7" t="s">
        <v>25</v>
      </c>
      <c r="K7" t="s">
        <v>634</v>
      </c>
      <c r="L7" s="2">
        <v>-125.22</v>
      </c>
      <c r="M7" t="s">
        <v>306</v>
      </c>
    </row>
    <row r="8" spans="1:15" x14ac:dyDescent="0.2">
      <c r="A8">
        <f t="shared" si="0"/>
        <v>7</v>
      </c>
      <c r="B8" s="17">
        <v>42047</v>
      </c>
      <c r="C8" s="16" t="s">
        <v>556</v>
      </c>
      <c r="D8" t="s">
        <v>923</v>
      </c>
      <c r="E8" s="16" t="s">
        <v>706</v>
      </c>
      <c r="F8" s="16" t="s">
        <v>506</v>
      </c>
      <c r="G8" s="16" t="s">
        <v>41</v>
      </c>
      <c r="H8" s="16" t="s">
        <v>301</v>
      </c>
      <c r="I8" s="16" t="s">
        <v>29</v>
      </c>
      <c r="J8" s="16" t="s">
        <v>25</v>
      </c>
      <c r="K8" s="16" t="s">
        <v>634</v>
      </c>
      <c r="L8" s="18">
        <v>-15.07</v>
      </c>
      <c r="M8" s="16" t="s">
        <v>301</v>
      </c>
      <c r="N8" s="16"/>
    </row>
    <row r="9" spans="1:15" x14ac:dyDescent="0.2">
      <c r="A9">
        <f t="shared" si="0"/>
        <v>8</v>
      </c>
      <c r="B9" s="1">
        <v>42047</v>
      </c>
      <c r="C9" t="s">
        <v>556</v>
      </c>
      <c r="D9" t="s">
        <v>923</v>
      </c>
      <c r="E9" t="s">
        <v>706</v>
      </c>
      <c r="F9" t="s">
        <v>635</v>
      </c>
      <c r="G9" t="s">
        <v>19</v>
      </c>
      <c r="H9" t="s">
        <v>636</v>
      </c>
      <c r="I9" t="s">
        <v>637</v>
      </c>
      <c r="J9" t="s">
        <v>25</v>
      </c>
      <c r="K9" t="s">
        <v>634</v>
      </c>
      <c r="L9" s="2">
        <v>-10.23</v>
      </c>
      <c r="M9" t="s">
        <v>638</v>
      </c>
      <c r="O9" s="2"/>
    </row>
    <row r="10" spans="1:15" x14ac:dyDescent="0.2">
      <c r="A10">
        <f t="shared" si="0"/>
        <v>9</v>
      </c>
      <c r="B10" s="1">
        <v>42047</v>
      </c>
      <c r="C10" t="s">
        <v>556</v>
      </c>
      <c r="D10" t="s">
        <v>923</v>
      </c>
      <c r="E10" t="s">
        <v>706</v>
      </c>
      <c r="F10" t="s">
        <v>635</v>
      </c>
      <c r="G10" t="s">
        <v>19</v>
      </c>
      <c r="H10" t="s">
        <v>639</v>
      </c>
      <c r="I10" t="s">
        <v>637</v>
      </c>
      <c r="J10" t="s">
        <v>25</v>
      </c>
      <c r="K10" t="s">
        <v>634</v>
      </c>
      <c r="L10" s="2">
        <v>-11.92</v>
      </c>
      <c r="M10" t="s">
        <v>638</v>
      </c>
    </row>
    <row r="11" spans="1:15" x14ac:dyDescent="0.2">
      <c r="A11">
        <f t="shared" si="0"/>
        <v>10</v>
      </c>
      <c r="B11" s="1">
        <v>42047</v>
      </c>
      <c r="C11" t="s">
        <v>556</v>
      </c>
      <c r="D11" t="s">
        <v>923</v>
      </c>
      <c r="E11" t="s">
        <v>706</v>
      </c>
      <c r="F11" t="s">
        <v>707</v>
      </c>
      <c r="G11" t="s">
        <v>655</v>
      </c>
      <c r="H11" t="s">
        <v>515</v>
      </c>
      <c r="I11" t="s">
        <v>29</v>
      </c>
      <c r="J11" t="s">
        <v>25</v>
      </c>
      <c r="K11" t="s">
        <v>634</v>
      </c>
      <c r="L11" s="2">
        <v>-10.7</v>
      </c>
      <c r="M11" t="s">
        <v>234</v>
      </c>
    </row>
    <row r="12" spans="1:15" x14ac:dyDescent="0.2">
      <c r="A12">
        <f t="shared" si="0"/>
        <v>11</v>
      </c>
      <c r="B12" s="1">
        <v>42060</v>
      </c>
      <c r="C12" t="s">
        <v>556</v>
      </c>
      <c r="D12" t="s">
        <v>923</v>
      </c>
      <c r="E12" t="s">
        <v>706</v>
      </c>
      <c r="F12" t="s">
        <v>632</v>
      </c>
      <c r="G12" t="s">
        <v>19</v>
      </c>
      <c r="H12" t="s">
        <v>511</v>
      </c>
      <c r="I12" t="s">
        <v>216</v>
      </c>
      <c r="J12" t="s">
        <v>31</v>
      </c>
      <c r="K12" t="s">
        <v>612</v>
      </c>
      <c r="L12" s="2">
        <v>-38.64</v>
      </c>
      <c r="M12" t="s">
        <v>313</v>
      </c>
    </row>
    <row r="13" spans="1:15" x14ac:dyDescent="0.2">
      <c r="A13">
        <f t="shared" si="0"/>
        <v>12</v>
      </c>
      <c r="B13" s="1">
        <v>42064</v>
      </c>
      <c r="C13" t="s">
        <v>556</v>
      </c>
      <c r="D13" t="s">
        <v>923</v>
      </c>
      <c r="E13" t="s">
        <v>706</v>
      </c>
      <c r="F13" t="s">
        <v>75</v>
      </c>
      <c r="G13" t="s">
        <v>155</v>
      </c>
      <c r="H13" t="s">
        <v>630</v>
      </c>
      <c r="I13" t="s">
        <v>216</v>
      </c>
      <c r="J13" t="s">
        <v>47</v>
      </c>
      <c r="L13" s="2">
        <v>-708.74</v>
      </c>
      <c r="M13" t="s">
        <v>631</v>
      </c>
      <c r="N13" t="s">
        <v>291</v>
      </c>
    </row>
    <row r="14" spans="1:15" x14ac:dyDescent="0.2">
      <c r="A14">
        <f t="shared" si="0"/>
        <v>13</v>
      </c>
      <c r="B14" s="1">
        <v>42065</v>
      </c>
      <c r="C14" t="s">
        <v>556</v>
      </c>
      <c r="D14" t="s">
        <v>923</v>
      </c>
      <c r="E14" t="s">
        <v>706</v>
      </c>
      <c r="F14" t="s">
        <v>75</v>
      </c>
      <c r="G14" t="s">
        <v>155</v>
      </c>
      <c r="H14" t="s">
        <v>629</v>
      </c>
      <c r="I14" t="s">
        <v>216</v>
      </c>
      <c r="J14" t="s">
        <v>47</v>
      </c>
      <c r="L14" s="2">
        <v>-71.989999999999995</v>
      </c>
      <c r="M14" t="s">
        <v>313</v>
      </c>
    </row>
    <row r="15" spans="1:15" ht="16" thickBot="1" x14ac:dyDescent="0.25">
      <c r="A15">
        <f t="shared" si="0"/>
        <v>14</v>
      </c>
      <c r="B15" s="4">
        <v>42067</v>
      </c>
      <c r="C15" s="3" t="s">
        <v>556</v>
      </c>
      <c r="D15" t="s">
        <v>923</v>
      </c>
      <c r="E15" s="3" t="s">
        <v>706</v>
      </c>
      <c r="F15" s="3" t="s">
        <v>75</v>
      </c>
      <c r="G15" s="3" t="s">
        <v>155</v>
      </c>
      <c r="H15" s="3" t="s">
        <v>626</v>
      </c>
      <c r="I15" s="3" t="s">
        <v>216</v>
      </c>
      <c r="J15" s="3" t="s">
        <v>47</v>
      </c>
      <c r="K15" s="3"/>
      <c r="L15" s="5">
        <v>-323.47000000000003</v>
      </c>
      <c r="M15" s="3" t="s">
        <v>627</v>
      </c>
      <c r="N15" s="3"/>
    </row>
    <row r="16" spans="1:15" x14ac:dyDescent="0.2">
      <c r="A16">
        <f t="shared" si="0"/>
        <v>15</v>
      </c>
      <c r="B16" s="1">
        <v>42067</v>
      </c>
      <c r="C16" t="s">
        <v>556</v>
      </c>
      <c r="D16" t="s">
        <v>923</v>
      </c>
      <c r="E16" t="s">
        <v>706</v>
      </c>
      <c r="F16" t="s">
        <v>75</v>
      </c>
      <c r="G16" t="s">
        <v>155</v>
      </c>
      <c r="H16" t="s">
        <v>628</v>
      </c>
      <c r="I16" t="s">
        <v>216</v>
      </c>
      <c r="J16" t="s">
        <v>25</v>
      </c>
      <c r="K16" t="s">
        <v>606</v>
      </c>
      <c r="L16" s="2">
        <v>-17.95</v>
      </c>
      <c r="M16" t="s">
        <v>38</v>
      </c>
    </row>
    <row r="17" spans="1:14" x14ac:dyDescent="0.2">
      <c r="A17">
        <f t="shared" si="0"/>
        <v>16</v>
      </c>
      <c r="B17" s="1">
        <v>42081</v>
      </c>
      <c r="C17" t="s">
        <v>556</v>
      </c>
      <c r="D17" t="s">
        <v>923</v>
      </c>
      <c r="E17" t="s">
        <v>706</v>
      </c>
      <c r="F17" t="s">
        <v>897</v>
      </c>
      <c r="G17" t="s">
        <v>75</v>
      </c>
      <c r="H17" t="s">
        <v>16</v>
      </c>
      <c r="I17" t="s">
        <v>30</v>
      </c>
      <c r="J17" t="s">
        <v>31</v>
      </c>
      <c r="K17" t="s">
        <v>625</v>
      </c>
      <c r="L17" s="2">
        <v>-2056</v>
      </c>
      <c r="M17" t="s">
        <v>16</v>
      </c>
    </row>
    <row r="18" spans="1:14" x14ac:dyDescent="0.2">
      <c r="A18">
        <f t="shared" si="0"/>
        <v>17</v>
      </c>
      <c r="B18" s="1">
        <v>42082</v>
      </c>
      <c r="C18" t="s">
        <v>556</v>
      </c>
      <c r="D18" t="s">
        <v>923</v>
      </c>
      <c r="E18" t="s">
        <v>706</v>
      </c>
      <c r="F18" t="s">
        <v>586</v>
      </c>
      <c r="G18" t="s">
        <v>54</v>
      </c>
      <c r="H18" t="s">
        <v>624</v>
      </c>
      <c r="I18" t="s">
        <v>29</v>
      </c>
      <c r="J18" t="s">
        <v>25</v>
      </c>
      <c r="K18" t="s">
        <v>625</v>
      </c>
      <c r="L18" s="2">
        <v>-3000</v>
      </c>
      <c r="M18" t="s">
        <v>564</v>
      </c>
    </row>
    <row r="19" spans="1:14" x14ac:dyDescent="0.2">
      <c r="A19">
        <f t="shared" si="0"/>
        <v>18</v>
      </c>
      <c r="B19" s="1">
        <v>42083</v>
      </c>
      <c r="C19" t="s">
        <v>556</v>
      </c>
      <c r="D19" t="s">
        <v>923</v>
      </c>
      <c r="E19" t="s">
        <v>706</v>
      </c>
      <c r="F19" t="s">
        <v>473</v>
      </c>
      <c r="G19" t="s">
        <v>19</v>
      </c>
      <c r="H19" t="s">
        <v>623</v>
      </c>
      <c r="I19" t="s">
        <v>29</v>
      </c>
      <c r="J19" t="s">
        <v>31</v>
      </c>
      <c r="K19" t="s">
        <v>612</v>
      </c>
      <c r="L19" s="2">
        <v>-61.8</v>
      </c>
      <c r="M19" t="s">
        <v>28</v>
      </c>
    </row>
    <row r="20" spans="1:14" x14ac:dyDescent="0.2">
      <c r="A20">
        <f t="shared" si="0"/>
        <v>19</v>
      </c>
      <c r="B20" s="1">
        <v>42086</v>
      </c>
      <c r="C20" t="s">
        <v>556</v>
      </c>
      <c r="D20" t="s">
        <v>923</v>
      </c>
      <c r="E20" t="s">
        <v>706</v>
      </c>
      <c r="F20" t="s">
        <v>75</v>
      </c>
      <c r="G20" t="s">
        <v>16</v>
      </c>
      <c r="H20" t="s">
        <v>613</v>
      </c>
      <c r="I20" t="s">
        <v>234</v>
      </c>
      <c r="J20" t="s">
        <v>25</v>
      </c>
      <c r="K20" t="s">
        <v>614</v>
      </c>
      <c r="L20" s="2">
        <v>-36.979999999999997</v>
      </c>
      <c r="M20" t="s">
        <v>234</v>
      </c>
    </row>
    <row r="21" spans="1:14" x14ac:dyDescent="0.2">
      <c r="A21">
        <f t="shared" si="0"/>
        <v>20</v>
      </c>
      <c r="B21" s="1">
        <v>42086</v>
      </c>
      <c r="C21" t="s">
        <v>556</v>
      </c>
      <c r="D21" t="s">
        <v>923</v>
      </c>
      <c r="E21" t="s">
        <v>706</v>
      </c>
      <c r="F21" t="s">
        <v>506</v>
      </c>
      <c r="G21" t="s">
        <v>41</v>
      </c>
      <c r="H21" t="s">
        <v>615</v>
      </c>
      <c r="I21" t="s">
        <v>21</v>
      </c>
      <c r="J21" t="s">
        <v>25</v>
      </c>
      <c r="L21" s="2">
        <v>-122.99</v>
      </c>
      <c r="M21" t="s">
        <v>591</v>
      </c>
    </row>
    <row r="22" spans="1:14" x14ac:dyDescent="0.2">
      <c r="A22">
        <f t="shared" si="0"/>
        <v>21</v>
      </c>
      <c r="B22" s="1">
        <v>42086</v>
      </c>
      <c r="C22" t="s">
        <v>556</v>
      </c>
      <c r="D22" t="s">
        <v>923</v>
      </c>
      <c r="E22" t="s">
        <v>706</v>
      </c>
      <c r="F22" t="s">
        <v>506</v>
      </c>
      <c r="G22" t="s">
        <v>41</v>
      </c>
      <c r="H22" t="s">
        <v>616</v>
      </c>
      <c r="I22" t="s">
        <v>216</v>
      </c>
      <c r="J22" t="s">
        <v>25</v>
      </c>
      <c r="L22" s="2">
        <v>-390</v>
      </c>
      <c r="M22" t="s">
        <v>617</v>
      </c>
    </row>
    <row r="23" spans="1:14" x14ac:dyDescent="0.2">
      <c r="A23">
        <f t="shared" si="0"/>
        <v>22</v>
      </c>
      <c r="B23" s="1">
        <v>42086</v>
      </c>
      <c r="C23" t="s">
        <v>556</v>
      </c>
      <c r="D23" t="s">
        <v>923</v>
      </c>
      <c r="E23" t="s">
        <v>706</v>
      </c>
      <c r="F23" t="s">
        <v>506</v>
      </c>
      <c r="G23" t="s">
        <v>41</v>
      </c>
      <c r="H23" t="s">
        <v>618</v>
      </c>
      <c r="I23" t="s">
        <v>21</v>
      </c>
      <c r="J23" t="s">
        <v>25</v>
      </c>
      <c r="L23" s="2">
        <v>-727.63</v>
      </c>
      <c r="M23" t="s">
        <v>38</v>
      </c>
    </row>
    <row r="24" spans="1:14" x14ac:dyDescent="0.2">
      <c r="A24">
        <f t="shared" si="0"/>
        <v>23</v>
      </c>
      <c r="B24" s="1">
        <v>42086</v>
      </c>
      <c r="C24" t="s">
        <v>556</v>
      </c>
      <c r="D24" t="s">
        <v>923</v>
      </c>
      <c r="E24" t="s">
        <v>706</v>
      </c>
      <c r="F24" t="s">
        <v>506</v>
      </c>
      <c r="G24" t="s">
        <v>41</v>
      </c>
      <c r="H24" t="s">
        <v>619</v>
      </c>
      <c r="I24" t="s">
        <v>29</v>
      </c>
      <c r="J24" t="s">
        <v>25</v>
      </c>
      <c r="L24" s="2">
        <v>-497.88</v>
      </c>
      <c r="M24" t="s">
        <v>620</v>
      </c>
    </row>
    <row r="25" spans="1:14" x14ac:dyDescent="0.2">
      <c r="A25">
        <f t="shared" si="0"/>
        <v>24</v>
      </c>
      <c r="B25" s="1">
        <v>42086</v>
      </c>
      <c r="C25" t="s">
        <v>556</v>
      </c>
      <c r="D25" t="s">
        <v>923</v>
      </c>
      <c r="E25" t="s">
        <v>706</v>
      </c>
      <c r="F25" t="s">
        <v>506</v>
      </c>
      <c r="G25" t="s">
        <v>41</v>
      </c>
      <c r="H25" t="s">
        <v>621</v>
      </c>
      <c r="I25" t="s">
        <v>21</v>
      </c>
      <c r="J25" t="s">
        <v>25</v>
      </c>
      <c r="L25" s="2">
        <v>-2735.33</v>
      </c>
      <c r="M25" t="s">
        <v>622</v>
      </c>
      <c r="N25" t="s">
        <v>291</v>
      </c>
    </row>
    <row r="26" spans="1:14" x14ac:dyDescent="0.2">
      <c r="A26">
        <f t="shared" si="0"/>
        <v>25</v>
      </c>
      <c r="B26" s="1">
        <v>42090</v>
      </c>
      <c r="C26" t="s">
        <v>556</v>
      </c>
      <c r="D26" t="s">
        <v>923</v>
      </c>
      <c r="E26" t="s">
        <v>706</v>
      </c>
      <c r="F26" t="s">
        <v>472</v>
      </c>
      <c r="G26" t="s">
        <v>19</v>
      </c>
      <c r="H26" t="s">
        <v>135</v>
      </c>
      <c r="I26" t="s">
        <v>29</v>
      </c>
      <c r="J26" t="s">
        <v>31</v>
      </c>
      <c r="K26" t="s">
        <v>612</v>
      </c>
      <c r="L26" s="2">
        <v>-36</v>
      </c>
      <c r="M26" t="s">
        <v>28</v>
      </c>
      <c r="N26" t="s">
        <v>291</v>
      </c>
    </row>
    <row r="27" spans="1:14" x14ac:dyDescent="0.2">
      <c r="A27">
        <f t="shared" si="0"/>
        <v>26</v>
      </c>
      <c r="B27" s="1">
        <v>42090</v>
      </c>
      <c r="C27" t="s">
        <v>556</v>
      </c>
      <c r="D27" t="s">
        <v>923</v>
      </c>
      <c r="E27" t="s">
        <v>706</v>
      </c>
      <c r="F27" t="s">
        <v>472</v>
      </c>
      <c r="G27" t="s">
        <v>19</v>
      </c>
      <c r="H27" t="s">
        <v>135</v>
      </c>
      <c r="I27" t="s">
        <v>29</v>
      </c>
      <c r="J27" t="s">
        <v>31</v>
      </c>
      <c r="K27" t="s">
        <v>612</v>
      </c>
      <c r="L27" s="2">
        <v>-36</v>
      </c>
      <c r="M27" t="s">
        <v>28</v>
      </c>
    </row>
    <row r="28" spans="1:14" x14ac:dyDescent="0.2">
      <c r="A28">
        <f t="shared" si="0"/>
        <v>27</v>
      </c>
      <c r="B28" s="1">
        <v>42093</v>
      </c>
      <c r="C28" t="s">
        <v>556</v>
      </c>
      <c r="D28" t="s">
        <v>923</v>
      </c>
      <c r="E28" t="s">
        <v>706</v>
      </c>
      <c r="F28" t="s">
        <v>473</v>
      </c>
      <c r="G28" t="s">
        <v>19</v>
      </c>
      <c r="H28" t="s">
        <v>135</v>
      </c>
      <c r="I28" t="s">
        <v>29</v>
      </c>
      <c r="J28" t="s">
        <v>31</v>
      </c>
      <c r="K28" t="s">
        <v>612</v>
      </c>
      <c r="L28" s="2">
        <v>-64</v>
      </c>
      <c r="M28" t="s">
        <v>28</v>
      </c>
      <c r="N28" t="s">
        <v>291</v>
      </c>
    </row>
    <row r="29" spans="1:14" x14ac:dyDescent="0.2">
      <c r="A29">
        <f t="shared" si="0"/>
        <v>28</v>
      </c>
      <c r="B29" s="1">
        <v>42094</v>
      </c>
      <c r="C29" t="s">
        <v>556</v>
      </c>
      <c r="D29" t="s">
        <v>923</v>
      </c>
      <c r="E29" t="s">
        <v>706</v>
      </c>
      <c r="F29" t="s">
        <v>586</v>
      </c>
      <c r="G29" t="s">
        <v>54</v>
      </c>
      <c r="H29" t="s">
        <v>605</v>
      </c>
      <c r="I29" t="s">
        <v>29</v>
      </c>
      <c r="J29" t="s">
        <v>25</v>
      </c>
      <c r="K29" t="s">
        <v>606</v>
      </c>
      <c r="L29" s="2">
        <v>-3000</v>
      </c>
      <c r="M29" t="s">
        <v>607</v>
      </c>
    </row>
    <row r="30" spans="1:14" x14ac:dyDescent="0.2">
      <c r="A30">
        <f t="shared" si="0"/>
        <v>29</v>
      </c>
      <c r="B30" s="1">
        <v>42094</v>
      </c>
      <c r="C30" t="s">
        <v>556</v>
      </c>
      <c r="D30" t="s">
        <v>923</v>
      </c>
      <c r="E30" t="s">
        <v>706</v>
      </c>
      <c r="F30" t="s">
        <v>586</v>
      </c>
      <c r="G30" t="s">
        <v>54</v>
      </c>
      <c r="H30" t="s">
        <v>608</v>
      </c>
      <c r="I30" t="s">
        <v>29</v>
      </c>
      <c r="J30" t="s">
        <v>25</v>
      </c>
      <c r="K30" t="s">
        <v>609</v>
      </c>
      <c r="L30" s="2">
        <v>-3000</v>
      </c>
      <c r="M30" t="s">
        <v>821</v>
      </c>
    </row>
    <row r="31" spans="1:14" x14ac:dyDescent="0.2">
      <c r="A31">
        <f t="shared" si="0"/>
        <v>30</v>
      </c>
      <c r="B31" s="1">
        <v>42094</v>
      </c>
      <c r="C31" t="s">
        <v>556</v>
      </c>
      <c r="D31" t="s">
        <v>923</v>
      </c>
      <c r="E31" t="s">
        <v>706</v>
      </c>
      <c r="F31" t="s">
        <v>586</v>
      </c>
      <c r="G31" t="s">
        <v>54</v>
      </c>
      <c r="H31" t="s">
        <v>610</v>
      </c>
      <c r="I31" t="s">
        <v>29</v>
      </c>
      <c r="J31" t="s">
        <v>25</v>
      </c>
      <c r="L31" s="2">
        <v>-3504</v>
      </c>
      <c r="M31" t="s">
        <v>611</v>
      </c>
      <c r="N31" t="s">
        <v>291</v>
      </c>
    </row>
    <row r="32" spans="1:14" x14ac:dyDescent="0.2">
      <c r="A32">
        <f t="shared" si="0"/>
        <v>31</v>
      </c>
      <c r="B32" s="1">
        <v>42104</v>
      </c>
      <c r="C32" t="s">
        <v>556</v>
      </c>
      <c r="D32" t="s">
        <v>923</v>
      </c>
      <c r="E32" t="s">
        <v>706</v>
      </c>
      <c r="F32" t="s">
        <v>75</v>
      </c>
      <c r="G32" t="s">
        <v>16</v>
      </c>
      <c r="H32" t="s">
        <v>16</v>
      </c>
      <c r="I32" t="s">
        <v>234</v>
      </c>
      <c r="J32" t="s">
        <v>31</v>
      </c>
      <c r="K32" t="s">
        <v>604</v>
      </c>
      <c r="L32" s="2">
        <v>-100</v>
      </c>
      <c r="M32" t="s">
        <v>234</v>
      </c>
    </row>
    <row r="33" spans="1:14" x14ac:dyDescent="0.2">
      <c r="A33">
        <f t="shared" si="0"/>
        <v>32</v>
      </c>
      <c r="B33" s="1">
        <v>42110</v>
      </c>
      <c r="C33" t="s">
        <v>556</v>
      </c>
      <c r="D33" t="s">
        <v>923</v>
      </c>
      <c r="E33" t="s">
        <v>706</v>
      </c>
      <c r="F33" t="s">
        <v>75</v>
      </c>
      <c r="G33" t="s">
        <v>16</v>
      </c>
      <c r="I33" t="s">
        <v>234</v>
      </c>
      <c r="J33" t="s">
        <v>31</v>
      </c>
      <c r="K33" t="s">
        <v>596</v>
      </c>
      <c r="L33" s="2">
        <v>-54.18</v>
      </c>
      <c r="M33" t="s">
        <v>234</v>
      </c>
      <c r="N33" t="s">
        <v>291</v>
      </c>
    </row>
    <row r="34" spans="1:14" x14ac:dyDescent="0.2">
      <c r="A34">
        <f t="shared" si="0"/>
        <v>33</v>
      </c>
      <c r="B34" s="1">
        <v>42110</v>
      </c>
      <c r="C34" t="s">
        <v>556</v>
      </c>
      <c r="D34" t="s">
        <v>923</v>
      </c>
      <c r="E34" t="s">
        <v>706</v>
      </c>
      <c r="F34" t="s">
        <v>75</v>
      </c>
      <c r="G34" t="s">
        <v>16</v>
      </c>
      <c r="H34" t="s">
        <v>16</v>
      </c>
      <c r="I34" t="s">
        <v>234</v>
      </c>
      <c r="J34" t="s">
        <v>31</v>
      </c>
      <c r="K34" t="s">
        <v>597</v>
      </c>
      <c r="L34" s="2">
        <v>-100</v>
      </c>
      <c r="M34" t="s">
        <v>234</v>
      </c>
    </row>
    <row r="35" spans="1:14" x14ac:dyDescent="0.2">
      <c r="A35">
        <f t="shared" si="0"/>
        <v>34</v>
      </c>
      <c r="B35" s="1">
        <v>42110</v>
      </c>
      <c r="C35" t="s">
        <v>556</v>
      </c>
      <c r="D35" t="s">
        <v>923</v>
      </c>
      <c r="E35" t="s">
        <v>706</v>
      </c>
      <c r="F35" t="s">
        <v>514</v>
      </c>
      <c r="G35" t="s">
        <v>655</v>
      </c>
      <c r="H35" t="s">
        <v>598</v>
      </c>
      <c r="I35" t="s">
        <v>29</v>
      </c>
      <c r="J35" t="s">
        <v>25</v>
      </c>
      <c r="K35" t="s">
        <v>599</v>
      </c>
      <c r="L35" s="2">
        <v>-65.16</v>
      </c>
      <c r="M35" t="s">
        <v>600</v>
      </c>
    </row>
    <row r="36" spans="1:14" x14ac:dyDescent="0.2">
      <c r="A36">
        <f t="shared" si="0"/>
        <v>35</v>
      </c>
      <c r="B36" s="1">
        <v>42110</v>
      </c>
      <c r="C36" t="s">
        <v>556</v>
      </c>
      <c r="D36" t="s">
        <v>923</v>
      </c>
      <c r="E36" t="s">
        <v>706</v>
      </c>
      <c r="F36" t="s">
        <v>601</v>
      </c>
      <c r="G36" t="s">
        <v>487</v>
      </c>
      <c r="H36" t="s">
        <v>602</v>
      </c>
      <c r="I36" t="s">
        <v>29</v>
      </c>
      <c r="J36" t="s">
        <v>25</v>
      </c>
      <c r="K36" t="s">
        <v>603</v>
      </c>
      <c r="L36" s="2">
        <v>-113.77</v>
      </c>
      <c r="M36" t="s">
        <v>16</v>
      </c>
      <c r="N36" t="s">
        <v>291</v>
      </c>
    </row>
    <row r="37" spans="1:14" x14ac:dyDescent="0.2">
      <c r="A37">
        <f t="shared" si="0"/>
        <v>36</v>
      </c>
      <c r="B37" s="1">
        <v>42112</v>
      </c>
      <c r="C37" t="s">
        <v>556</v>
      </c>
      <c r="D37" t="s">
        <v>923</v>
      </c>
      <c r="E37" t="s">
        <v>12</v>
      </c>
      <c r="F37" t="s">
        <v>595</v>
      </c>
      <c r="G37" t="s">
        <v>14</v>
      </c>
      <c r="H37" t="s">
        <v>16</v>
      </c>
      <c r="I37" t="s">
        <v>14</v>
      </c>
      <c r="J37" t="s">
        <v>31</v>
      </c>
      <c r="L37" s="2">
        <v>2056</v>
      </c>
      <c r="M37" t="s">
        <v>16</v>
      </c>
      <c r="N37" t="s">
        <v>291</v>
      </c>
    </row>
    <row r="38" spans="1:14" x14ac:dyDescent="0.2">
      <c r="A38">
        <f t="shared" si="0"/>
        <v>37</v>
      </c>
      <c r="B38" s="1">
        <v>42121</v>
      </c>
      <c r="C38" t="s">
        <v>556</v>
      </c>
      <c r="D38" t="s">
        <v>923</v>
      </c>
      <c r="E38" t="s">
        <v>706</v>
      </c>
      <c r="F38" t="s">
        <v>708</v>
      </c>
      <c r="G38" t="s">
        <v>284</v>
      </c>
      <c r="H38" t="s">
        <v>584</v>
      </c>
      <c r="I38" t="s">
        <v>27</v>
      </c>
      <c r="J38" t="s">
        <v>25</v>
      </c>
      <c r="L38" s="2">
        <v>-2400</v>
      </c>
      <c r="M38" t="s">
        <v>585</v>
      </c>
    </row>
    <row r="39" spans="1:14" x14ac:dyDescent="0.2">
      <c r="A39">
        <f t="shared" si="0"/>
        <v>38</v>
      </c>
      <c r="B39" s="1">
        <v>42121</v>
      </c>
      <c r="C39" t="s">
        <v>556</v>
      </c>
      <c r="D39" t="s">
        <v>923</v>
      </c>
      <c r="E39" t="s">
        <v>706</v>
      </c>
      <c r="F39" t="s">
        <v>586</v>
      </c>
      <c r="G39" t="s">
        <v>54</v>
      </c>
      <c r="H39" t="s">
        <v>587</v>
      </c>
      <c r="I39" t="s">
        <v>27</v>
      </c>
      <c r="J39" t="s">
        <v>25</v>
      </c>
      <c r="K39" t="s">
        <v>588</v>
      </c>
      <c r="L39" s="2">
        <v>-78</v>
      </c>
      <c r="M39" t="s">
        <v>589</v>
      </c>
    </row>
    <row r="40" spans="1:14" x14ac:dyDescent="0.2">
      <c r="A40">
        <f t="shared" si="0"/>
        <v>39</v>
      </c>
      <c r="B40" s="1">
        <v>42121</v>
      </c>
      <c r="C40" t="s">
        <v>556</v>
      </c>
      <c r="D40" t="s">
        <v>923</v>
      </c>
      <c r="E40" t="s">
        <v>706</v>
      </c>
      <c r="F40" t="s">
        <v>586</v>
      </c>
      <c r="G40" t="s">
        <v>54</v>
      </c>
      <c r="H40" t="s">
        <v>590</v>
      </c>
      <c r="I40" t="s">
        <v>216</v>
      </c>
      <c r="J40" t="s">
        <v>25</v>
      </c>
      <c r="K40" t="s">
        <v>588</v>
      </c>
      <c r="L40" s="2">
        <v>-123.42</v>
      </c>
      <c r="M40" t="s">
        <v>591</v>
      </c>
    </row>
    <row r="41" spans="1:14" x14ac:dyDescent="0.2">
      <c r="A41">
        <f t="shared" si="0"/>
        <v>40</v>
      </c>
      <c r="B41" s="1">
        <v>42121</v>
      </c>
      <c r="C41" t="s">
        <v>556</v>
      </c>
      <c r="D41" t="s">
        <v>923</v>
      </c>
      <c r="E41" t="s">
        <v>706</v>
      </c>
      <c r="F41" t="s">
        <v>586</v>
      </c>
      <c r="G41" t="s">
        <v>54</v>
      </c>
      <c r="H41" t="s">
        <v>592</v>
      </c>
      <c r="I41" t="s">
        <v>27</v>
      </c>
      <c r="J41" t="s">
        <v>25</v>
      </c>
      <c r="K41" t="s">
        <v>588</v>
      </c>
      <c r="L41" s="2">
        <v>-49.1</v>
      </c>
      <c r="M41" t="s">
        <v>593</v>
      </c>
    </row>
    <row r="42" spans="1:14" x14ac:dyDescent="0.2">
      <c r="A42">
        <f t="shared" si="0"/>
        <v>41</v>
      </c>
      <c r="B42" s="1">
        <v>42121</v>
      </c>
      <c r="C42" t="s">
        <v>556</v>
      </c>
      <c r="D42" t="s">
        <v>923</v>
      </c>
      <c r="E42" t="s">
        <v>706</v>
      </c>
      <c r="F42" t="s">
        <v>586</v>
      </c>
      <c r="G42" t="s">
        <v>54</v>
      </c>
      <c r="H42" t="s">
        <v>594</v>
      </c>
      <c r="I42" t="s">
        <v>27</v>
      </c>
      <c r="J42" t="s">
        <v>25</v>
      </c>
      <c r="K42" t="s">
        <v>588</v>
      </c>
      <c r="L42" s="2">
        <v>-25.1</v>
      </c>
      <c r="M42" t="s">
        <v>130</v>
      </c>
      <c r="N42" t="s">
        <v>291</v>
      </c>
    </row>
    <row r="43" spans="1:14" x14ac:dyDescent="0.2">
      <c r="A43">
        <f t="shared" si="0"/>
        <v>42</v>
      </c>
      <c r="B43" s="1">
        <v>42124</v>
      </c>
      <c r="C43" t="s">
        <v>556</v>
      </c>
      <c r="D43" t="s">
        <v>923</v>
      </c>
      <c r="E43" t="s">
        <v>706</v>
      </c>
      <c r="F43" t="s">
        <v>75</v>
      </c>
      <c r="G43" t="s">
        <v>16</v>
      </c>
      <c r="H43" t="s">
        <v>16</v>
      </c>
      <c r="I43" t="s">
        <v>234</v>
      </c>
      <c r="J43" t="s">
        <v>31</v>
      </c>
      <c r="K43" t="s">
        <v>583</v>
      </c>
      <c r="L43" s="2">
        <v>-108.35</v>
      </c>
      <c r="M43" t="s">
        <v>313</v>
      </c>
    </row>
    <row r="44" spans="1:14" x14ac:dyDescent="0.2">
      <c r="A44">
        <f t="shared" si="0"/>
        <v>43</v>
      </c>
      <c r="B44" s="1">
        <v>42128</v>
      </c>
      <c r="C44" t="s">
        <v>556</v>
      </c>
      <c r="D44" t="s">
        <v>923</v>
      </c>
      <c r="E44" t="s">
        <v>706</v>
      </c>
      <c r="F44" t="s">
        <v>580</v>
      </c>
      <c r="G44" t="s">
        <v>19</v>
      </c>
      <c r="H44" t="s">
        <v>16</v>
      </c>
      <c r="I44" t="s">
        <v>234</v>
      </c>
      <c r="J44" t="s">
        <v>31</v>
      </c>
      <c r="L44" s="2">
        <v>-256</v>
      </c>
      <c r="M44" t="s">
        <v>234</v>
      </c>
    </row>
    <row r="45" spans="1:14" x14ac:dyDescent="0.2">
      <c r="A45">
        <f t="shared" si="0"/>
        <v>44</v>
      </c>
      <c r="B45" s="1">
        <v>42128</v>
      </c>
      <c r="C45" t="s">
        <v>556</v>
      </c>
      <c r="D45" t="s">
        <v>923</v>
      </c>
      <c r="E45" t="s">
        <v>706</v>
      </c>
      <c r="F45" t="s">
        <v>298</v>
      </c>
      <c r="G45" t="s">
        <v>655</v>
      </c>
      <c r="H45" t="s">
        <v>581</v>
      </c>
      <c r="I45" t="s">
        <v>29</v>
      </c>
      <c r="J45" t="s">
        <v>25</v>
      </c>
      <c r="L45" s="2">
        <v>-55.4</v>
      </c>
      <c r="M45" t="s">
        <v>582</v>
      </c>
    </row>
    <row r="46" spans="1:14" x14ac:dyDescent="0.2">
      <c r="A46">
        <f t="shared" si="0"/>
        <v>45</v>
      </c>
      <c r="B46" s="1">
        <v>42128</v>
      </c>
      <c r="C46" t="s">
        <v>556</v>
      </c>
      <c r="D46" t="s">
        <v>923</v>
      </c>
      <c r="E46" t="s">
        <v>706</v>
      </c>
      <c r="F46" t="s">
        <v>298</v>
      </c>
      <c r="G46" t="s">
        <v>655</v>
      </c>
      <c r="H46" t="s">
        <v>581</v>
      </c>
      <c r="I46" t="s">
        <v>29</v>
      </c>
      <c r="J46" t="s">
        <v>25</v>
      </c>
      <c r="L46" s="2">
        <v>-19.010000000000002</v>
      </c>
      <c r="M46" t="s">
        <v>301</v>
      </c>
    </row>
    <row r="47" spans="1:14" x14ac:dyDescent="0.2">
      <c r="A47">
        <f t="shared" si="0"/>
        <v>46</v>
      </c>
      <c r="B47" s="1">
        <v>42128</v>
      </c>
      <c r="C47" t="s">
        <v>556</v>
      </c>
      <c r="D47" t="s">
        <v>923</v>
      </c>
      <c r="E47" t="s">
        <v>706</v>
      </c>
      <c r="F47" t="s">
        <v>298</v>
      </c>
      <c r="G47" t="s">
        <v>655</v>
      </c>
      <c r="H47" t="s">
        <v>581</v>
      </c>
      <c r="I47" t="s">
        <v>29</v>
      </c>
      <c r="J47" t="s">
        <v>25</v>
      </c>
      <c r="L47" s="2">
        <v>-17.55</v>
      </c>
      <c r="M47" t="s">
        <v>424</v>
      </c>
    </row>
    <row r="48" spans="1:14" x14ac:dyDescent="0.2">
      <c r="A48">
        <f t="shared" si="0"/>
        <v>47</v>
      </c>
      <c r="B48" s="1">
        <v>42128</v>
      </c>
      <c r="C48" t="s">
        <v>556</v>
      </c>
      <c r="D48" t="s">
        <v>923</v>
      </c>
      <c r="E48" t="s">
        <v>706</v>
      </c>
      <c r="F48" t="s">
        <v>298</v>
      </c>
      <c r="G48" t="s">
        <v>655</v>
      </c>
      <c r="H48" t="s">
        <v>581</v>
      </c>
      <c r="I48" t="s">
        <v>29</v>
      </c>
      <c r="J48" t="s">
        <v>25</v>
      </c>
      <c r="L48" s="2">
        <v>-9.4700000000000006</v>
      </c>
      <c r="M48" t="s">
        <v>425</v>
      </c>
    </row>
    <row r="49" spans="1:14" x14ac:dyDescent="0.2">
      <c r="A49">
        <f t="shared" si="0"/>
        <v>48</v>
      </c>
      <c r="B49" s="1">
        <v>42128</v>
      </c>
      <c r="C49" t="s">
        <v>556</v>
      </c>
      <c r="D49" t="s">
        <v>923</v>
      </c>
      <c r="E49" t="s">
        <v>706</v>
      </c>
      <c r="F49" t="s">
        <v>298</v>
      </c>
      <c r="G49" t="s">
        <v>655</v>
      </c>
      <c r="H49" t="s">
        <v>581</v>
      </c>
      <c r="I49" t="s">
        <v>29</v>
      </c>
      <c r="J49" t="s">
        <v>25</v>
      </c>
      <c r="L49" s="2">
        <v>-23.68</v>
      </c>
      <c r="M49" t="s">
        <v>301</v>
      </c>
    </row>
    <row r="50" spans="1:14" x14ac:dyDescent="0.2">
      <c r="A50">
        <f t="shared" si="0"/>
        <v>49</v>
      </c>
      <c r="B50" s="1">
        <v>42128</v>
      </c>
      <c r="C50" t="s">
        <v>556</v>
      </c>
      <c r="D50" t="s">
        <v>923</v>
      </c>
      <c r="E50" t="s">
        <v>706</v>
      </c>
      <c r="F50" t="s">
        <v>298</v>
      </c>
      <c r="G50" t="s">
        <v>655</v>
      </c>
      <c r="H50" t="s">
        <v>581</v>
      </c>
      <c r="I50" t="s">
        <v>29</v>
      </c>
      <c r="J50" t="s">
        <v>25</v>
      </c>
      <c r="L50" s="2">
        <v>-14.69</v>
      </c>
      <c r="M50" t="s">
        <v>424</v>
      </c>
    </row>
    <row r="51" spans="1:14" x14ac:dyDescent="0.2">
      <c r="A51">
        <f t="shared" si="0"/>
        <v>50</v>
      </c>
      <c r="B51" s="1">
        <v>42128</v>
      </c>
      <c r="C51" t="s">
        <v>556</v>
      </c>
      <c r="D51" t="s">
        <v>923</v>
      </c>
      <c r="E51" t="s">
        <v>706</v>
      </c>
      <c r="F51" t="s">
        <v>298</v>
      </c>
      <c r="G51" t="s">
        <v>655</v>
      </c>
      <c r="H51" t="s">
        <v>581</v>
      </c>
      <c r="I51" t="s">
        <v>29</v>
      </c>
      <c r="J51" t="s">
        <v>25</v>
      </c>
      <c r="L51" s="2">
        <v>-10.79</v>
      </c>
      <c r="M51" t="s">
        <v>425</v>
      </c>
      <c r="N51" t="s">
        <v>291</v>
      </c>
    </row>
    <row r="52" spans="1:14" x14ac:dyDescent="0.2">
      <c r="A52">
        <f t="shared" si="0"/>
        <v>51</v>
      </c>
      <c r="B52" s="1">
        <v>42172</v>
      </c>
      <c r="C52" t="s">
        <v>556</v>
      </c>
      <c r="D52" t="s">
        <v>923</v>
      </c>
      <c r="E52" t="s">
        <v>706</v>
      </c>
      <c r="F52" t="s">
        <v>75</v>
      </c>
      <c r="G52" t="s">
        <v>19</v>
      </c>
      <c r="H52" t="s">
        <v>16</v>
      </c>
      <c r="I52" t="s">
        <v>234</v>
      </c>
      <c r="J52" t="s">
        <v>31</v>
      </c>
      <c r="L52" s="2">
        <v>-80</v>
      </c>
      <c r="M52" t="s">
        <v>234</v>
      </c>
      <c r="N52" t="s">
        <v>291</v>
      </c>
    </row>
    <row r="53" spans="1:14" x14ac:dyDescent="0.2">
      <c r="A53">
        <f t="shared" si="0"/>
        <v>52</v>
      </c>
      <c r="B53" s="1">
        <v>42174</v>
      </c>
      <c r="C53" t="s">
        <v>556</v>
      </c>
      <c r="D53" t="s">
        <v>923</v>
      </c>
      <c r="E53" t="s">
        <v>706</v>
      </c>
      <c r="F53" t="s">
        <v>472</v>
      </c>
      <c r="G53" t="s">
        <v>19</v>
      </c>
      <c r="H53" t="s">
        <v>28</v>
      </c>
      <c r="I53" t="s">
        <v>29</v>
      </c>
      <c r="J53" t="s">
        <v>31</v>
      </c>
      <c r="L53" s="2">
        <v>-36</v>
      </c>
      <c r="M53" t="s">
        <v>28</v>
      </c>
      <c r="N53" t="s">
        <v>291</v>
      </c>
    </row>
    <row r="54" spans="1:14" x14ac:dyDescent="0.2">
      <c r="A54">
        <f t="shared" si="0"/>
        <v>53</v>
      </c>
      <c r="B54" s="1">
        <v>42174</v>
      </c>
      <c r="C54" t="s">
        <v>556</v>
      </c>
      <c r="D54" t="s">
        <v>923</v>
      </c>
      <c r="E54" t="s">
        <v>706</v>
      </c>
      <c r="F54" t="s">
        <v>472</v>
      </c>
      <c r="G54" t="s">
        <v>19</v>
      </c>
      <c r="H54" t="s">
        <v>28</v>
      </c>
      <c r="I54" t="s">
        <v>29</v>
      </c>
      <c r="J54" t="s">
        <v>31</v>
      </c>
      <c r="L54" s="2">
        <v>-36</v>
      </c>
      <c r="M54" t="s">
        <v>28</v>
      </c>
      <c r="N54" t="s">
        <v>291</v>
      </c>
    </row>
    <row r="55" spans="1:14" x14ac:dyDescent="0.2">
      <c r="A55">
        <f t="shared" si="0"/>
        <v>54</v>
      </c>
      <c r="B55" s="1">
        <v>42174</v>
      </c>
      <c r="C55" t="s">
        <v>556</v>
      </c>
      <c r="D55" t="s">
        <v>923</v>
      </c>
      <c r="E55" t="s">
        <v>706</v>
      </c>
      <c r="F55" t="s">
        <v>474</v>
      </c>
      <c r="G55" t="s">
        <v>19</v>
      </c>
      <c r="H55" t="s">
        <v>28</v>
      </c>
      <c r="I55" t="s">
        <v>29</v>
      </c>
      <c r="J55" t="s">
        <v>31</v>
      </c>
      <c r="L55" s="2">
        <v>-165</v>
      </c>
      <c r="M55" t="s">
        <v>28</v>
      </c>
      <c r="N55" t="s">
        <v>291</v>
      </c>
    </row>
    <row r="56" spans="1:14" x14ac:dyDescent="0.2">
      <c r="A56">
        <f t="shared" si="0"/>
        <v>55</v>
      </c>
      <c r="B56" s="1">
        <v>42174</v>
      </c>
      <c r="C56" t="s">
        <v>556</v>
      </c>
      <c r="D56" t="s">
        <v>923</v>
      </c>
      <c r="E56" t="s">
        <v>706</v>
      </c>
      <c r="F56" t="s">
        <v>579</v>
      </c>
      <c r="G56" t="s">
        <v>19</v>
      </c>
      <c r="H56" t="s">
        <v>28</v>
      </c>
      <c r="I56" t="s">
        <v>29</v>
      </c>
      <c r="J56" t="s">
        <v>31</v>
      </c>
      <c r="L56" s="2">
        <v>-167</v>
      </c>
      <c r="M56" t="s">
        <v>28</v>
      </c>
      <c r="N56" t="s">
        <v>291</v>
      </c>
    </row>
    <row r="57" spans="1:14" x14ac:dyDescent="0.2">
      <c r="A57">
        <f t="shared" si="0"/>
        <v>56</v>
      </c>
      <c r="B57" s="1">
        <v>42177</v>
      </c>
      <c r="C57" t="s">
        <v>556</v>
      </c>
      <c r="D57" t="s">
        <v>923</v>
      </c>
      <c r="E57" t="s">
        <v>706</v>
      </c>
      <c r="F57" t="s">
        <v>437</v>
      </c>
      <c r="G57" t="s">
        <v>19</v>
      </c>
      <c r="H57" t="s">
        <v>28</v>
      </c>
      <c r="I57" t="s">
        <v>29</v>
      </c>
      <c r="J57" t="s">
        <v>31</v>
      </c>
      <c r="L57" s="2">
        <v>-335</v>
      </c>
      <c r="M57" t="s">
        <v>28</v>
      </c>
      <c r="N57" t="s">
        <v>291</v>
      </c>
    </row>
    <row r="58" spans="1:14" x14ac:dyDescent="0.2">
      <c r="A58">
        <f t="shared" si="0"/>
        <v>57</v>
      </c>
      <c r="B58" s="1">
        <v>42179</v>
      </c>
      <c r="C58" t="s">
        <v>556</v>
      </c>
      <c r="D58" t="s">
        <v>923</v>
      </c>
      <c r="E58" t="s">
        <v>706</v>
      </c>
      <c r="F58" t="s">
        <v>75</v>
      </c>
      <c r="G58" t="s">
        <v>155</v>
      </c>
      <c r="H58" t="s">
        <v>572</v>
      </c>
      <c r="I58" t="s">
        <v>27</v>
      </c>
      <c r="J58" t="s">
        <v>25</v>
      </c>
      <c r="K58" t="s">
        <v>573</v>
      </c>
      <c r="L58" s="2">
        <v>-67.900000000000006</v>
      </c>
      <c r="M58" t="s">
        <v>574</v>
      </c>
    </row>
    <row r="59" spans="1:14" x14ac:dyDescent="0.2">
      <c r="A59">
        <f t="shared" si="0"/>
        <v>58</v>
      </c>
      <c r="B59" s="1">
        <v>42179</v>
      </c>
      <c r="C59" t="s">
        <v>556</v>
      </c>
      <c r="D59" t="s">
        <v>923</v>
      </c>
      <c r="E59" t="s">
        <v>706</v>
      </c>
      <c r="F59" t="s">
        <v>575</v>
      </c>
      <c r="G59" t="s">
        <v>19</v>
      </c>
      <c r="H59" t="s">
        <v>576</v>
      </c>
      <c r="I59" t="s">
        <v>216</v>
      </c>
      <c r="J59" t="s">
        <v>25</v>
      </c>
      <c r="K59" t="s">
        <v>573</v>
      </c>
      <c r="L59" s="2">
        <v>-24.35</v>
      </c>
      <c r="M59" t="s">
        <v>577</v>
      </c>
    </row>
    <row r="60" spans="1:14" x14ac:dyDescent="0.2">
      <c r="A60">
        <f t="shared" si="0"/>
        <v>59</v>
      </c>
      <c r="B60" s="1">
        <v>42179</v>
      </c>
      <c r="C60" t="s">
        <v>556</v>
      </c>
      <c r="D60" t="s">
        <v>923</v>
      </c>
      <c r="E60" t="s">
        <v>706</v>
      </c>
      <c r="F60" t="s">
        <v>575</v>
      </c>
      <c r="G60" t="s">
        <v>19</v>
      </c>
      <c r="H60" t="s">
        <v>576</v>
      </c>
      <c r="I60" t="s">
        <v>216</v>
      </c>
      <c r="J60" t="s">
        <v>25</v>
      </c>
      <c r="K60" t="s">
        <v>573</v>
      </c>
      <c r="L60" s="2">
        <v>-6.34</v>
      </c>
      <c r="M60" t="s">
        <v>578</v>
      </c>
    </row>
    <row r="61" spans="1:14" x14ac:dyDescent="0.2">
      <c r="A61">
        <f t="shared" si="0"/>
        <v>60</v>
      </c>
      <c r="B61" s="1">
        <v>42190</v>
      </c>
      <c r="C61" t="s">
        <v>556</v>
      </c>
      <c r="D61" t="s">
        <v>923</v>
      </c>
      <c r="E61" t="s">
        <v>706</v>
      </c>
      <c r="F61" t="s">
        <v>75</v>
      </c>
      <c r="G61" t="s">
        <v>155</v>
      </c>
      <c r="H61" t="s">
        <v>215</v>
      </c>
      <c r="I61" t="s">
        <v>216</v>
      </c>
      <c r="J61" t="s">
        <v>25</v>
      </c>
      <c r="L61" s="2">
        <v>-48</v>
      </c>
      <c r="M61" t="s">
        <v>667</v>
      </c>
    </row>
    <row r="62" spans="1:14" x14ac:dyDescent="0.2">
      <c r="A62">
        <f t="shared" si="0"/>
        <v>61</v>
      </c>
      <c r="B62" s="1">
        <v>42190</v>
      </c>
      <c r="C62" t="s">
        <v>556</v>
      </c>
      <c r="D62" t="s">
        <v>923</v>
      </c>
      <c r="E62" t="s">
        <v>706</v>
      </c>
      <c r="F62" t="s">
        <v>75</v>
      </c>
      <c r="G62" t="s">
        <v>155</v>
      </c>
      <c r="H62" t="s">
        <v>414</v>
      </c>
      <c r="I62" t="s">
        <v>27</v>
      </c>
      <c r="J62" t="s">
        <v>25</v>
      </c>
      <c r="K62" t="s">
        <v>571</v>
      </c>
      <c r="L62" s="2">
        <v>-96</v>
      </c>
      <c r="M62" t="s">
        <v>180</v>
      </c>
    </row>
    <row r="63" spans="1:14" x14ac:dyDescent="0.2">
      <c r="A63">
        <f t="shared" si="0"/>
        <v>62</v>
      </c>
      <c r="B63" s="1">
        <v>42199</v>
      </c>
      <c r="C63" t="s">
        <v>556</v>
      </c>
      <c r="D63" t="s">
        <v>923</v>
      </c>
      <c r="E63" t="s">
        <v>12</v>
      </c>
      <c r="F63" t="s">
        <v>569</v>
      </c>
      <c r="G63" t="s">
        <v>14</v>
      </c>
      <c r="H63" t="s">
        <v>570</v>
      </c>
      <c r="I63" t="s">
        <v>14</v>
      </c>
      <c r="J63" t="s">
        <v>25</v>
      </c>
      <c r="L63" s="2">
        <v>20.14</v>
      </c>
      <c r="M63" t="s">
        <v>16</v>
      </c>
    </row>
    <row r="64" spans="1:14" x14ac:dyDescent="0.2">
      <c r="A64">
        <f t="shared" si="0"/>
        <v>63</v>
      </c>
      <c r="B64" s="1">
        <v>42212</v>
      </c>
      <c r="C64" t="s">
        <v>556</v>
      </c>
      <c r="D64" t="s">
        <v>923</v>
      </c>
      <c r="E64" t="s">
        <v>706</v>
      </c>
      <c r="F64" t="s">
        <v>437</v>
      </c>
      <c r="G64" t="s">
        <v>19</v>
      </c>
      <c r="H64" t="s">
        <v>28</v>
      </c>
      <c r="I64" t="s">
        <v>29</v>
      </c>
      <c r="J64" t="s">
        <v>31</v>
      </c>
      <c r="L64" s="2">
        <v>-256</v>
      </c>
      <c r="M64" t="s">
        <v>28</v>
      </c>
    </row>
    <row r="65" spans="1:14" x14ac:dyDescent="0.2">
      <c r="A65">
        <f t="shared" si="0"/>
        <v>64</v>
      </c>
      <c r="B65" s="1">
        <v>42214</v>
      </c>
      <c r="C65" t="s">
        <v>556</v>
      </c>
      <c r="D65" t="s">
        <v>923</v>
      </c>
      <c r="E65" t="s">
        <v>706</v>
      </c>
      <c r="F65" t="s">
        <v>270</v>
      </c>
      <c r="G65" t="s">
        <v>19</v>
      </c>
      <c r="H65" t="s">
        <v>354</v>
      </c>
      <c r="I65" t="s">
        <v>21</v>
      </c>
      <c r="J65" t="s">
        <v>25</v>
      </c>
      <c r="L65" s="2">
        <v>-2820</v>
      </c>
      <c r="M65" t="s">
        <v>561</v>
      </c>
    </row>
    <row r="66" spans="1:14" x14ac:dyDescent="0.2">
      <c r="A66">
        <f t="shared" si="0"/>
        <v>65</v>
      </c>
      <c r="B66" s="1">
        <v>42214</v>
      </c>
      <c r="C66" t="s">
        <v>556</v>
      </c>
      <c r="D66" t="s">
        <v>923</v>
      </c>
      <c r="E66" t="s">
        <v>706</v>
      </c>
      <c r="F66" t="s">
        <v>75</v>
      </c>
      <c r="G66" t="s">
        <v>155</v>
      </c>
      <c r="H66" t="s">
        <v>567</v>
      </c>
      <c r="I66" t="s">
        <v>216</v>
      </c>
      <c r="J66" t="s">
        <v>25</v>
      </c>
      <c r="L66" s="2">
        <v>-56.94</v>
      </c>
      <c r="M66" t="s">
        <v>49</v>
      </c>
    </row>
    <row r="67" spans="1:14" x14ac:dyDescent="0.2">
      <c r="A67">
        <f t="shared" ref="A67:A130" si="1">A66+1</f>
        <v>66</v>
      </c>
      <c r="B67" s="1">
        <v>42214</v>
      </c>
      <c r="C67" t="s">
        <v>556</v>
      </c>
      <c r="D67" t="s">
        <v>923</v>
      </c>
      <c r="E67" t="s">
        <v>706</v>
      </c>
      <c r="F67" t="s">
        <v>75</v>
      </c>
      <c r="G67" t="s">
        <v>155</v>
      </c>
      <c r="H67" t="s">
        <v>79</v>
      </c>
      <c r="I67" t="s">
        <v>216</v>
      </c>
      <c r="J67" t="s">
        <v>25</v>
      </c>
      <c r="L67" s="2">
        <v>-10.97</v>
      </c>
      <c r="M67" t="s">
        <v>568</v>
      </c>
      <c r="N67" t="s">
        <v>291</v>
      </c>
    </row>
    <row r="68" spans="1:14" x14ac:dyDescent="0.2">
      <c r="A68">
        <f t="shared" si="1"/>
        <v>67</v>
      </c>
      <c r="B68" s="1">
        <v>42233</v>
      </c>
      <c r="C68" t="s">
        <v>556</v>
      </c>
      <c r="D68" t="s">
        <v>923</v>
      </c>
      <c r="E68" t="s">
        <v>706</v>
      </c>
      <c r="F68" t="s">
        <v>270</v>
      </c>
      <c r="G68" t="s">
        <v>19</v>
      </c>
      <c r="H68" t="s">
        <v>565</v>
      </c>
      <c r="I68" t="s">
        <v>21</v>
      </c>
      <c r="J68" t="s">
        <v>25</v>
      </c>
      <c r="L68" s="2">
        <v>-591.44000000000005</v>
      </c>
      <c r="M68" t="s">
        <v>566</v>
      </c>
    </row>
    <row r="69" spans="1:14" x14ac:dyDescent="0.2">
      <c r="A69">
        <f t="shared" si="1"/>
        <v>68</v>
      </c>
      <c r="B69" s="1">
        <v>42235</v>
      </c>
      <c r="C69" t="s">
        <v>556</v>
      </c>
      <c r="D69" t="s">
        <v>923</v>
      </c>
      <c r="E69" t="s">
        <v>706</v>
      </c>
      <c r="F69" t="s">
        <v>709</v>
      </c>
      <c r="G69" t="s">
        <v>19</v>
      </c>
      <c r="H69" t="s">
        <v>563</v>
      </c>
      <c r="I69" t="s">
        <v>21</v>
      </c>
      <c r="J69" t="s">
        <v>25</v>
      </c>
      <c r="L69" s="2">
        <v>-250</v>
      </c>
      <c r="M69" t="s">
        <v>564</v>
      </c>
    </row>
    <row r="70" spans="1:14" x14ac:dyDescent="0.2">
      <c r="A70">
        <f t="shared" si="1"/>
        <v>69</v>
      </c>
      <c r="B70" s="1">
        <v>42247</v>
      </c>
      <c r="C70" t="s">
        <v>556</v>
      </c>
      <c r="D70" t="s">
        <v>923</v>
      </c>
      <c r="E70" t="s">
        <v>706</v>
      </c>
      <c r="F70" t="s">
        <v>270</v>
      </c>
      <c r="G70" t="s">
        <v>19</v>
      </c>
      <c r="H70" t="s">
        <v>562</v>
      </c>
      <c r="I70" t="s">
        <v>27</v>
      </c>
      <c r="J70" t="s">
        <v>25</v>
      </c>
      <c r="L70" s="2">
        <v>-208</v>
      </c>
      <c r="M70" t="s">
        <v>63</v>
      </c>
    </row>
    <row r="71" spans="1:14" x14ac:dyDescent="0.2">
      <c r="A71">
        <f t="shared" si="1"/>
        <v>70</v>
      </c>
      <c r="B71" s="1">
        <v>42258</v>
      </c>
      <c r="C71" t="s">
        <v>556</v>
      </c>
      <c r="D71" t="s">
        <v>923</v>
      </c>
      <c r="E71" t="s">
        <v>706</v>
      </c>
      <c r="F71" t="s">
        <v>710</v>
      </c>
      <c r="G71" t="s">
        <v>19</v>
      </c>
      <c r="H71" t="s">
        <v>557</v>
      </c>
      <c r="I71" t="s">
        <v>216</v>
      </c>
      <c r="J71" t="s">
        <v>25</v>
      </c>
      <c r="L71" s="2">
        <v>-13.96</v>
      </c>
      <c r="M71" t="s">
        <v>557</v>
      </c>
    </row>
    <row r="72" spans="1:14" x14ac:dyDescent="0.2">
      <c r="A72">
        <f t="shared" si="1"/>
        <v>71</v>
      </c>
      <c r="B72" s="1">
        <v>42258</v>
      </c>
      <c r="C72" t="s">
        <v>556</v>
      </c>
      <c r="D72" t="s">
        <v>923</v>
      </c>
      <c r="E72" t="s">
        <v>706</v>
      </c>
      <c r="F72" t="s">
        <v>270</v>
      </c>
      <c r="G72" t="s">
        <v>19</v>
      </c>
      <c r="H72" t="s">
        <v>558</v>
      </c>
      <c r="I72" t="s">
        <v>216</v>
      </c>
      <c r="J72" t="s">
        <v>25</v>
      </c>
      <c r="L72" s="2">
        <v>-10.47</v>
      </c>
      <c r="M72" t="s">
        <v>426</v>
      </c>
    </row>
    <row r="73" spans="1:14" x14ac:dyDescent="0.2">
      <c r="A73">
        <f t="shared" si="1"/>
        <v>72</v>
      </c>
      <c r="B73" s="1">
        <v>42258</v>
      </c>
      <c r="C73" t="s">
        <v>556</v>
      </c>
      <c r="D73" t="s">
        <v>923</v>
      </c>
      <c r="E73" t="s">
        <v>706</v>
      </c>
      <c r="F73" t="s">
        <v>75</v>
      </c>
      <c r="G73" t="s">
        <v>155</v>
      </c>
      <c r="H73" t="s">
        <v>559</v>
      </c>
      <c r="I73" t="s">
        <v>216</v>
      </c>
      <c r="J73" t="s">
        <v>25</v>
      </c>
      <c r="L73" s="2">
        <v>-50.5</v>
      </c>
      <c r="M73" t="s">
        <v>275</v>
      </c>
    </row>
    <row r="74" spans="1:14" x14ac:dyDescent="0.2">
      <c r="A74">
        <f t="shared" si="1"/>
        <v>73</v>
      </c>
      <c r="B74" s="1">
        <v>42258</v>
      </c>
      <c r="C74" t="s">
        <v>556</v>
      </c>
      <c r="D74" t="s">
        <v>923</v>
      </c>
      <c r="E74" t="s">
        <v>706</v>
      </c>
      <c r="F74" t="s">
        <v>75</v>
      </c>
      <c r="G74" t="s">
        <v>155</v>
      </c>
      <c r="H74" t="s">
        <v>560</v>
      </c>
      <c r="I74" t="s">
        <v>21</v>
      </c>
      <c r="J74" t="s">
        <v>25</v>
      </c>
      <c r="L74" s="2">
        <v>-67</v>
      </c>
      <c r="M74" t="s">
        <v>561</v>
      </c>
    </row>
    <row r="75" spans="1:14" x14ac:dyDescent="0.2">
      <c r="A75">
        <f t="shared" si="1"/>
        <v>74</v>
      </c>
      <c r="B75" s="1">
        <v>42265</v>
      </c>
      <c r="C75" t="s">
        <v>556</v>
      </c>
      <c r="D75" t="s">
        <v>923</v>
      </c>
      <c r="E75" t="s">
        <v>706</v>
      </c>
      <c r="F75" t="s">
        <v>711</v>
      </c>
      <c r="G75" t="s">
        <v>164</v>
      </c>
      <c r="I75" t="s">
        <v>164</v>
      </c>
      <c r="J75" t="s">
        <v>18</v>
      </c>
      <c r="L75" s="2">
        <v>-7124.47</v>
      </c>
      <c r="M75" t="s">
        <v>16</v>
      </c>
    </row>
    <row r="76" spans="1:14" x14ac:dyDescent="0.2">
      <c r="A76">
        <f t="shared" si="1"/>
        <v>75</v>
      </c>
      <c r="B76" s="1">
        <v>42265</v>
      </c>
      <c r="C76" t="s">
        <v>396</v>
      </c>
      <c r="D76" t="s">
        <v>923</v>
      </c>
      <c r="E76" t="s">
        <v>12</v>
      </c>
      <c r="F76" t="s">
        <v>712</v>
      </c>
      <c r="G76" t="s">
        <v>17</v>
      </c>
      <c r="I76" t="s">
        <v>17</v>
      </c>
      <c r="J76" t="s">
        <v>18</v>
      </c>
      <c r="L76" s="2">
        <v>16149.06</v>
      </c>
      <c r="M76" t="s">
        <v>16</v>
      </c>
    </row>
    <row r="77" spans="1:14" x14ac:dyDescent="0.2">
      <c r="A77">
        <f t="shared" si="1"/>
        <v>76</v>
      </c>
      <c r="B77" s="1">
        <v>42265</v>
      </c>
      <c r="C77" t="s">
        <v>396</v>
      </c>
      <c r="D77" t="s">
        <v>923</v>
      </c>
      <c r="E77" t="s">
        <v>12</v>
      </c>
      <c r="F77" t="s">
        <v>712</v>
      </c>
      <c r="G77" t="s">
        <v>17</v>
      </c>
      <c r="I77" t="s">
        <v>17</v>
      </c>
      <c r="J77" t="s">
        <v>18</v>
      </c>
      <c r="L77" s="2">
        <v>35130.53</v>
      </c>
      <c r="M77" t="s">
        <v>16</v>
      </c>
    </row>
    <row r="78" spans="1:14" x14ac:dyDescent="0.2">
      <c r="A78">
        <f t="shared" si="1"/>
        <v>77</v>
      </c>
      <c r="B78" s="1">
        <v>42268</v>
      </c>
      <c r="C78" t="s">
        <v>396</v>
      </c>
      <c r="D78" t="s">
        <v>923</v>
      </c>
      <c r="E78" t="s">
        <v>706</v>
      </c>
      <c r="F78" t="s">
        <v>270</v>
      </c>
      <c r="G78" t="s">
        <v>19</v>
      </c>
      <c r="H78" t="s">
        <v>552</v>
      </c>
      <c r="I78" t="s">
        <v>27</v>
      </c>
      <c r="J78" t="s">
        <v>25</v>
      </c>
      <c r="K78" t="s">
        <v>553</v>
      </c>
      <c r="L78" s="2">
        <v>-200</v>
      </c>
      <c r="M78" t="s">
        <v>497</v>
      </c>
    </row>
    <row r="79" spans="1:14" x14ac:dyDescent="0.2">
      <c r="A79">
        <f t="shared" si="1"/>
        <v>78</v>
      </c>
      <c r="B79" s="1">
        <v>42268</v>
      </c>
      <c r="C79" t="s">
        <v>396</v>
      </c>
      <c r="D79" t="s">
        <v>923</v>
      </c>
      <c r="E79" t="s">
        <v>706</v>
      </c>
      <c r="F79" t="s">
        <v>270</v>
      </c>
      <c r="G79" t="s">
        <v>19</v>
      </c>
      <c r="H79" t="s">
        <v>554</v>
      </c>
      <c r="I79" t="s">
        <v>21</v>
      </c>
      <c r="J79" t="s">
        <v>25</v>
      </c>
      <c r="L79" s="2">
        <v>-100</v>
      </c>
      <c r="M79" t="s">
        <v>412</v>
      </c>
    </row>
    <row r="80" spans="1:14" x14ac:dyDescent="0.2">
      <c r="A80">
        <f t="shared" si="1"/>
        <v>79</v>
      </c>
      <c r="B80" s="1">
        <v>42268</v>
      </c>
      <c r="C80" t="s">
        <v>396</v>
      </c>
      <c r="D80" t="s">
        <v>923</v>
      </c>
      <c r="E80" t="s">
        <v>706</v>
      </c>
      <c r="F80" t="s">
        <v>713</v>
      </c>
      <c r="G80" t="s">
        <v>284</v>
      </c>
      <c r="H80" t="s">
        <v>16</v>
      </c>
      <c r="I80" t="s">
        <v>27</v>
      </c>
      <c r="J80" t="s">
        <v>25</v>
      </c>
      <c r="L80" s="2">
        <v>-36.229999999999997</v>
      </c>
      <c r="M80" t="s">
        <v>555</v>
      </c>
    </row>
    <row r="81" spans="1:14" x14ac:dyDescent="0.2">
      <c r="A81">
        <f t="shared" si="1"/>
        <v>80</v>
      </c>
      <c r="B81" s="1">
        <v>42269</v>
      </c>
      <c r="C81" t="s">
        <v>396</v>
      </c>
      <c r="D81" t="s">
        <v>923</v>
      </c>
      <c r="E81" t="s">
        <v>706</v>
      </c>
      <c r="F81" t="s">
        <v>898</v>
      </c>
      <c r="G81" t="s">
        <v>19</v>
      </c>
      <c r="H81" t="s">
        <v>550</v>
      </c>
      <c r="I81" t="s">
        <v>30</v>
      </c>
      <c r="J81" t="s">
        <v>25</v>
      </c>
      <c r="L81" s="2">
        <v>-2759.6</v>
      </c>
      <c r="M81" t="s">
        <v>844</v>
      </c>
      <c r="N81" t="s">
        <v>697</v>
      </c>
    </row>
    <row r="82" spans="1:14" x14ac:dyDescent="0.2">
      <c r="A82">
        <f t="shared" si="1"/>
        <v>81</v>
      </c>
      <c r="B82" s="1">
        <v>42277</v>
      </c>
      <c r="C82" t="s">
        <v>396</v>
      </c>
      <c r="D82" t="s">
        <v>923</v>
      </c>
      <c r="E82" t="s">
        <v>706</v>
      </c>
      <c r="F82" t="s">
        <v>75</v>
      </c>
      <c r="G82" t="s">
        <v>155</v>
      </c>
      <c r="H82" t="s">
        <v>16</v>
      </c>
      <c r="I82" t="s">
        <v>216</v>
      </c>
      <c r="J82" t="s">
        <v>25</v>
      </c>
      <c r="L82" s="2">
        <v>-184.64</v>
      </c>
      <c r="M82" t="s">
        <v>38</v>
      </c>
    </row>
    <row r="83" spans="1:14" x14ac:dyDescent="0.2">
      <c r="A83">
        <f t="shared" si="1"/>
        <v>82</v>
      </c>
      <c r="B83" s="1">
        <v>42292</v>
      </c>
      <c r="C83" t="s">
        <v>396</v>
      </c>
      <c r="D83" t="s">
        <v>923</v>
      </c>
      <c r="E83" t="s">
        <v>706</v>
      </c>
      <c r="F83" t="s">
        <v>714</v>
      </c>
      <c r="G83" t="s">
        <v>655</v>
      </c>
      <c r="H83" t="s">
        <v>548</v>
      </c>
      <c r="I83" t="s">
        <v>29</v>
      </c>
      <c r="J83" t="s">
        <v>25</v>
      </c>
      <c r="L83" s="2">
        <v>-239</v>
      </c>
      <c r="M83" t="s">
        <v>549</v>
      </c>
    </row>
    <row r="84" spans="1:14" x14ac:dyDescent="0.2">
      <c r="A84">
        <f t="shared" si="1"/>
        <v>83</v>
      </c>
      <c r="B84" s="1">
        <v>42292</v>
      </c>
      <c r="C84" t="s">
        <v>396</v>
      </c>
      <c r="D84" t="s">
        <v>923</v>
      </c>
      <c r="E84" t="s">
        <v>706</v>
      </c>
      <c r="F84" t="s">
        <v>714</v>
      </c>
      <c r="G84" t="s">
        <v>655</v>
      </c>
      <c r="H84" t="s">
        <v>548</v>
      </c>
      <c r="I84" t="s">
        <v>29</v>
      </c>
      <c r="J84" t="s">
        <v>25</v>
      </c>
      <c r="L84" s="2">
        <v>-239</v>
      </c>
      <c r="M84" t="s">
        <v>549</v>
      </c>
    </row>
    <row r="85" spans="1:14" x14ac:dyDescent="0.2">
      <c r="A85">
        <f t="shared" si="1"/>
        <v>84</v>
      </c>
      <c r="B85" s="1">
        <v>42293</v>
      </c>
      <c r="C85" t="s">
        <v>396</v>
      </c>
      <c r="D85" t="s">
        <v>923</v>
      </c>
      <c r="E85" t="s">
        <v>706</v>
      </c>
      <c r="F85" t="s">
        <v>16</v>
      </c>
      <c r="G85" t="s">
        <v>16</v>
      </c>
      <c r="H85" t="s">
        <v>546</v>
      </c>
      <c r="I85" t="s">
        <v>29</v>
      </c>
      <c r="J85" t="s">
        <v>25</v>
      </c>
      <c r="L85" s="2">
        <v>-93.95</v>
      </c>
      <c r="M85" t="s">
        <v>547</v>
      </c>
    </row>
    <row r="86" spans="1:14" x14ac:dyDescent="0.2">
      <c r="A86">
        <f t="shared" si="1"/>
        <v>85</v>
      </c>
      <c r="B86" s="1">
        <v>42305</v>
      </c>
      <c r="C86" t="s">
        <v>396</v>
      </c>
      <c r="D86" t="s">
        <v>923</v>
      </c>
      <c r="E86" t="s">
        <v>706</v>
      </c>
      <c r="F86" t="s">
        <v>75</v>
      </c>
      <c r="G86" t="s">
        <v>155</v>
      </c>
      <c r="H86" t="s">
        <v>545</v>
      </c>
      <c r="I86" t="s">
        <v>216</v>
      </c>
      <c r="J86" t="s">
        <v>25</v>
      </c>
      <c r="L86" s="2">
        <v>-27.88</v>
      </c>
      <c r="M86" t="s">
        <v>38</v>
      </c>
    </row>
    <row r="87" spans="1:14" x14ac:dyDescent="0.2">
      <c r="A87">
        <f t="shared" si="1"/>
        <v>86</v>
      </c>
      <c r="B87" s="1">
        <v>42321</v>
      </c>
      <c r="C87" t="s">
        <v>396</v>
      </c>
      <c r="D87" t="s">
        <v>923</v>
      </c>
      <c r="E87" t="s">
        <v>706</v>
      </c>
      <c r="F87" t="s">
        <v>444</v>
      </c>
      <c r="G87" t="s">
        <v>41</v>
      </c>
      <c r="H87" t="s">
        <v>28</v>
      </c>
      <c r="I87" t="s">
        <v>29</v>
      </c>
      <c r="J87" t="s">
        <v>222</v>
      </c>
      <c r="L87" s="2">
        <v>-200</v>
      </c>
      <c r="M87" t="s">
        <v>544</v>
      </c>
      <c r="N87" t="s">
        <v>224</v>
      </c>
    </row>
    <row r="88" spans="1:14" x14ac:dyDescent="0.2">
      <c r="A88">
        <f t="shared" si="1"/>
        <v>87</v>
      </c>
      <c r="B88" s="1">
        <v>42326</v>
      </c>
      <c r="C88" t="s">
        <v>396</v>
      </c>
      <c r="D88" t="s">
        <v>923</v>
      </c>
      <c r="E88" t="s">
        <v>706</v>
      </c>
      <c r="F88" t="s">
        <v>712</v>
      </c>
      <c r="G88" t="s">
        <v>164</v>
      </c>
      <c r="I88" t="s">
        <v>164</v>
      </c>
      <c r="J88" t="s">
        <v>18</v>
      </c>
      <c r="L88" s="2">
        <v>-16149.06</v>
      </c>
      <c r="M88" t="s">
        <v>16</v>
      </c>
    </row>
    <row r="89" spans="1:14" x14ac:dyDescent="0.2">
      <c r="A89">
        <f t="shared" si="1"/>
        <v>88</v>
      </c>
      <c r="B89" s="1">
        <v>42331</v>
      </c>
      <c r="C89" t="s">
        <v>396</v>
      </c>
      <c r="D89" t="s">
        <v>923</v>
      </c>
      <c r="E89" t="s">
        <v>706</v>
      </c>
      <c r="F89" t="s">
        <v>537</v>
      </c>
      <c r="G89" t="s">
        <v>19</v>
      </c>
      <c r="H89" t="s">
        <v>538</v>
      </c>
      <c r="I89" t="s">
        <v>29</v>
      </c>
      <c r="J89" t="s">
        <v>25</v>
      </c>
      <c r="L89" s="2">
        <v>-221.95</v>
      </c>
      <c r="M89" t="s">
        <v>412</v>
      </c>
    </row>
    <row r="90" spans="1:14" x14ac:dyDescent="0.2">
      <c r="A90">
        <f t="shared" si="1"/>
        <v>89</v>
      </c>
      <c r="B90" s="1">
        <v>42331</v>
      </c>
      <c r="C90" t="s">
        <v>396</v>
      </c>
      <c r="D90" t="s">
        <v>923</v>
      </c>
      <c r="E90" t="s">
        <v>706</v>
      </c>
      <c r="F90" t="s">
        <v>506</v>
      </c>
      <c r="G90" t="s">
        <v>655</v>
      </c>
      <c r="H90" t="s">
        <v>539</v>
      </c>
      <c r="I90" t="s">
        <v>21</v>
      </c>
      <c r="J90" t="s">
        <v>25</v>
      </c>
      <c r="L90" s="2">
        <v>-128.1</v>
      </c>
      <c r="M90" t="s">
        <v>540</v>
      </c>
    </row>
    <row r="91" spans="1:14" x14ac:dyDescent="0.2">
      <c r="A91">
        <f t="shared" si="1"/>
        <v>90</v>
      </c>
      <c r="B91" s="1">
        <v>42331</v>
      </c>
      <c r="C91" t="s">
        <v>396</v>
      </c>
      <c r="D91" t="s">
        <v>923</v>
      </c>
      <c r="E91" t="s">
        <v>706</v>
      </c>
      <c r="F91" t="s">
        <v>506</v>
      </c>
      <c r="G91" t="s">
        <v>655</v>
      </c>
      <c r="H91" t="s">
        <v>541</v>
      </c>
      <c r="I91" t="s">
        <v>21</v>
      </c>
      <c r="J91" t="s">
        <v>25</v>
      </c>
      <c r="L91" s="2">
        <v>-245.39</v>
      </c>
      <c r="M91" t="s">
        <v>443</v>
      </c>
    </row>
    <row r="92" spans="1:14" x14ac:dyDescent="0.2">
      <c r="A92">
        <f t="shared" si="1"/>
        <v>91</v>
      </c>
      <c r="B92" s="1">
        <v>42331</v>
      </c>
      <c r="C92" t="s">
        <v>396</v>
      </c>
      <c r="D92" t="s">
        <v>923</v>
      </c>
      <c r="E92" t="s">
        <v>706</v>
      </c>
      <c r="F92" t="s">
        <v>506</v>
      </c>
      <c r="G92" t="s">
        <v>655</v>
      </c>
      <c r="H92" t="s">
        <v>542</v>
      </c>
      <c r="I92" t="s">
        <v>216</v>
      </c>
      <c r="J92" t="s">
        <v>25</v>
      </c>
      <c r="L92" s="2">
        <v>-10</v>
      </c>
      <c r="M92" t="s">
        <v>38</v>
      </c>
    </row>
    <row r="93" spans="1:14" x14ac:dyDescent="0.2">
      <c r="A93">
        <f t="shared" si="1"/>
        <v>92</v>
      </c>
      <c r="B93" s="1">
        <v>42331</v>
      </c>
      <c r="C93" t="s">
        <v>396</v>
      </c>
      <c r="D93" t="s">
        <v>923</v>
      </c>
      <c r="E93" t="s">
        <v>706</v>
      </c>
      <c r="F93" t="s">
        <v>506</v>
      </c>
      <c r="G93" t="s">
        <v>655</v>
      </c>
      <c r="H93" t="s">
        <v>543</v>
      </c>
      <c r="I93" t="s">
        <v>29</v>
      </c>
      <c r="J93" t="s">
        <v>25</v>
      </c>
      <c r="L93" s="2">
        <v>-236.66</v>
      </c>
      <c r="M93" t="s">
        <v>38</v>
      </c>
    </row>
    <row r="94" spans="1:14" x14ac:dyDescent="0.2">
      <c r="A94">
        <f t="shared" si="1"/>
        <v>93</v>
      </c>
      <c r="B94" s="1">
        <v>42332</v>
      </c>
      <c r="C94" t="s">
        <v>396</v>
      </c>
      <c r="D94" t="s">
        <v>923</v>
      </c>
      <c r="E94" t="s">
        <v>706</v>
      </c>
      <c r="F94" t="s">
        <v>506</v>
      </c>
      <c r="G94" t="s">
        <v>655</v>
      </c>
      <c r="H94" t="s">
        <v>536</v>
      </c>
      <c r="I94" t="s">
        <v>216</v>
      </c>
      <c r="J94" t="s">
        <v>25</v>
      </c>
      <c r="L94" s="2">
        <v>-608.19000000000005</v>
      </c>
      <c r="M94" t="s">
        <v>68</v>
      </c>
    </row>
    <row r="95" spans="1:14" x14ac:dyDescent="0.2">
      <c r="A95">
        <f t="shared" si="1"/>
        <v>94</v>
      </c>
      <c r="B95" s="1">
        <v>42338</v>
      </c>
      <c r="C95" t="s">
        <v>396</v>
      </c>
      <c r="D95" t="s">
        <v>923</v>
      </c>
      <c r="E95" t="s">
        <v>706</v>
      </c>
      <c r="F95" t="s">
        <v>506</v>
      </c>
      <c r="G95" t="s">
        <v>655</v>
      </c>
      <c r="H95" t="s">
        <v>535</v>
      </c>
      <c r="I95" t="s">
        <v>216</v>
      </c>
      <c r="J95" t="s">
        <v>25</v>
      </c>
      <c r="L95" s="2">
        <v>-106.24</v>
      </c>
      <c r="M95" t="s">
        <v>234</v>
      </c>
    </row>
    <row r="96" spans="1:14" x14ac:dyDescent="0.2">
      <c r="A96">
        <f t="shared" si="1"/>
        <v>95</v>
      </c>
      <c r="B96" s="1">
        <v>42338</v>
      </c>
      <c r="C96" t="s">
        <v>396</v>
      </c>
      <c r="D96" t="s">
        <v>923</v>
      </c>
      <c r="E96" t="s">
        <v>706</v>
      </c>
      <c r="F96" t="s">
        <v>715</v>
      </c>
      <c r="G96" t="s">
        <v>19</v>
      </c>
      <c r="H96" t="s">
        <v>28</v>
      </c>
      <c r="I96" t="s">
        <v>29</v>
      </c>
      <c r="J96" t="s">
        <v>25</v>
      </c>
      <c r="L96" s="2">
        <v>-273</v>
      </c>
      <c r="M96" t="s">
        <v>28</v>
      </c>
    </row>
    <row r="97" spans="1:13" x14ac:dyDescent="0.2">
      <c r="A97">
        <f t="shared" si="1"/>
        <v>96</v>
      </c>
      <c r="B97" s="1">
        <v>42339</v>
      </c>
      <c r="C97" t="s">
        <v>396</v>
      </c>
      <c r="D97" t="s">
        <v>923</v>
      </c>
      <c r="E97" t="s">
        <v>706</v>
      </c>
      <c r="F97" t="s">
        <v>298</v>
      </c>
      <c r="G97" t="s">
        <v>655</v>
      </c>
      <c r="H97" t="s">
        <v>534</v>
      </c>
      <c r="I97" t="s">
        <v>216</v>
      </c>
      <c r="J97" t="s">
        <v>25</v>
      </c>
      <c r="L97" s="2">
        <v>-167.98</v>
      </c>
      <c r="M97" t="s">
        <v>313</v>
      </c>
    </row>
    <row r="98" spans="1:13" x14ac:dyDescent="0.2">
      <c r="A98">
        <f t="shared" si="1"/>
        <v>97</v>
      </c>
      <c r="B98" s="1">
        <v>42343</v>
      </c>
      <c r="C98" t="s">
        <v>396</v>
      </c>
      <c r="D98" t="s">
        <v>923</v>
      </c>
      <c r="E98" t="s">
        <v>706</v>
      </c>
      <c r="F98" t="s">
        <v>715</v>
      </c>
      <c r="G98" t="s">
        <v>19</v>
      </c>
      <c r="H98" t="s">
        <v>522</v>
      </c>
      <c r="I98" t="s">
        <v>216</v>
      </c>
      <c r="J98" t="s">
        <v>25</v>
      </c>
      <c r="K98" t="s">
        <v>523</v>
      </c>
      <c r="L98" s="2">
        <v>-54.49</v>
      </c>
      <c r="M98" t="s">
        <v>49</v>
      </c>
    </row>
    <row r="99" spans="1:13" x14ac:dyDescent="0.2">
      <c r="A99">
        <f t="shared" si="1"/>
        <v>98</v>
      </c>
      <c r="B99" s="1">
        <v>42343</v>
      </c>
      <c r="C99" t="s">
        <v>396</v>
      </c>
      <c r="D99" t="s">
        <v>923</v>
      </c>
      <c r="E99" t="s">
        <v>706</v>
      </c>
      <c r="F99" t="s">
        <v>715</v>
      </c>
      <c r="G99" t="s">
        <v>19</v>
      </c>
      <c r="H99" t="s">
        <v>524</v>
      </c>
      <c r="I99" t="s">
        <v>216</v>
      </c>
      <c r="J99" t="s">
        <v>25</v>
      </c>
      <c r="K99" t="s">
        <v>523</v>
      </c>
      <c r="L99" s="2">
        <v>-48.92</v>
      </c>
      <c r="M99" t="s">
        <v>49</v>
      </c>
    </row>
    <row r="100" spans="1:13" x14ac:dyDescent="0.2">
      <c r="A100">
        <f t="shared" si="1"/>
        <v>99</v>
      </c>
      <c r="B100" s="1">
        <v>42343</v>
      </c>
      <c r="C100" t="s">
        <v>396</v>
      </c>
      <c r="D100" t="s">
        <v>923</v>
      </c>
      <c r="E100" t="s">
        <v>706</v>
      </c>
      <c r="F100" t="s">
        <v>715</v>
      </c>
      <c r="G100" t="s">
        <v>19</v>
      </c>
      <c r="H100" t="s">
        <v>525</v>
      </c>
      <c r="I100" t="s">
        <v>29</v>
      </c>
      <c r="J100" t="s">
        <v>25</v>
      </c>
      <c r="K100" t="s">
        <v>526</v>
      </c>
      <c r="L100" s="2">
        <v>-31.98</v>
      </c>
      <c r="M100" t="s">
        <v>426</v>
      </c>
    </row>
    <row r="101" spans="1:13" x14ac:dyDescent="0.2">
      <c r="A101">
        <f t="shared" si="1"/>
        <v>100</v>
      </c>
      <c r="B101" s="1">
        <v>42343</v>
      </c>
      <c r="C101" t="s">
        <v>396</v>
      </c>
      <c r="D101" t="s">
        <v>923</v>
      </c>
      <c r="E101" t="s">
        <v>706</v>
      </c>
      <c r="F101" t="s">
        <v>715</v>
      </c>
      <c r="G101" t="s">
        <v>19</v>
      </c>
      <c r="H101" t="s">
        <v>527</v>
      </c>
      <c r="I101" t="s">
        <v>29</v>
      </c>
      <c r="J101" t="s">
        <v>25</v>
      </c>
      <c r="K101" t="s">
        <v>528</v>
      </c>
      <c r="L101" s="2">
        <v>-56.3</v>
      </c>
      <c r="M101" t="s">
        <v>49</v>
      </c>
    </row>
    <row r="102" spans="1:13" x14ac:dyDescent="0.2">
      <c r="A102">
        <f t="shared" si="1"/>
        <v>101</v>
      </c>
      <c r="B102" s="1">
        <v>42343</v>
      </c>
      <c r="C102" t="s">
        <v>396</v>
      </c>
      <c r="D102" t="s">
        <v>923</v>
      </c>
      <c r="E102" t="s">
        <v>706</v>
      </c>
      <c r="F102" t="s">
        <v>715</v>
      </c>
      <c r="G102" t="s">
        <v>19</v>
      </c>
      <c r="H102" t="s">
        <v>529</v>
      </c>
      <c r="I102" t="s">
        <v>21</v>
      </c>
      <c r="J102" t="s">
        <v>25</v>
      </c>
      <c r="L102" s="2">
        <v>-84.99</v>
      </c>
      <c r="M102" t="s">
        <v>49</v>
      </c>
    </row>
    <row r="103" spans="1:13" x14ac:dyDescent="0.2">
      <c r="A103">
        <f t="shared" si="1"/>
        <v>102</v>
      </c>
      <c r="B103" s="1">
        <v>42343</v>
      </c>
      <c r="C103" t="s">
        <v>396</v>
      </c>
      <c r="D103" t="s">
        <v>923</v>
      </c>
      <c r="E103" t="s">
        <v>706</v>
      </c>
      <c r="F103" t="s">
        <v>715</v>
      </c>
      <c r="G103" t="s">
        <v>19</v>
      </c>
      <c r="H103" t="s">
        <v>530</v>
      </c>
      <c r="I103" t="s">
        <v>216</v>
      </c>
      <c r="J103" t="s">
        <v>25</v>
      </c>
      <c r="K103" t="s">
        <v>528</v>
      </c>
      <c r="L103" s="2">
        <v>-48.67</v>
      </c>
      <c r="M103" t="s">
        <v>49</v>
      </c>
    </row>
    <row r="104" spans="1:13" x14ac:dyDescent="0.2">
      <c r="A104">
        <f t="shared" si="1"/>
        <v>103</v>
      </c>
      <c r="B104" s="1">
        <v>42343</v>
      </c>
      <c r="C104" t="s">
        <v>396</v>
      </c>
      <c r="D104" t="s">
        <v>923</v>
      </c>
      <c r="E104" t="s">
        <v>706</v>
      </c>
      <c r="F104" t="s">
        <v>715</v>
      </c>
      <c r="G104" t="s">
        <v>19</v>
      </c>
      <c r="H104" t="s">
        <v>531</v>
      </c>
      <c r="I104" t="s">
        <v>29</v>
      </c>
      <c r="J104" t="s">
        <v>25</v>
      </c>
      <c r="L104" s="2">
        <v>-54</v>
      </c>
      <c r="M104" t="s">
        <v>49</v>
      </c>
    </row>
    <row r="105" spans="1:13" x14ac:dyDescent="0.2">
      <c r="A105">
        <f t="shared" si="1"/>
        <v>104</v>
      </c>
      <c r="B105" s="1">
        <v>42343</v>
      </c>
      <c r="C105" t="s">
        <v>396</v>
      </c>
      <c r="D105" t="s">
        <v>923</v>
      </c>
      <c r="E105" t="s">
        <v>706</v>
      </c>
      <c r="F105" t="s">
        <v>715</v>
      </c>
      <c r="G105" t="s">
        <v>19</v>
      </c>
      <c r="H105" t="s">
        <v>532</v>
      </c>
      <c r="I105" t="s">
        <v>216</v>
      </c>
      <c r="J105" t="s">
        <v>25</v>
      </c>
      <c r="K105" t="s">
        <v>528</v>
      </c>
      <c r="L105" s="2">
        <v>-45.96</v>
      </c>
      <c r="M105" t="s">
        <v>533</v>
      </c>
    </row>
    <row r="106" spans="1:13" x14ac:dyDescent="0.2">
      <c r="A106">
        <f t="shared" si="1"/>
        <v>105</v>
      </c>
      <c r="B106" s="1">
        <v>42345</v>
      </c>
      <c r="C106" t="s">
        <v>396</v>
      </c>
      <c r="D106" t="s">
        <v>923</v>
      </c>
      <c r="E106" t="s">
        <v>706</v>
      </c>
      <c r="F106" t="s">
        <v>715</v>
      </c>
      <c r="G106" t="s">
        <v>155</v>
      </c>
      <c r="H106" t="s">
        <v>520</v>
      </c>
      <c r="I106" t="s">
        <v>216</v>
      </c>
      <c r="J106" t="s">
        <v>25</v>
      </c>
      <c r="K106" t="s">
        <v>521</v>
      </c>
      <c r="L106" s="2">
        <v>-33.979999999999997</v>
      </c>
      <c r="M106" t="s">
        <v>275</v>
      </c>
    </row>
    <row r="107" spans="1:13" x14ac:dyDescent="0.2">
      <c r="A107">
        <f t="shared" si="1"/>
        <v>106</v>
      </c>
      <c r="B107" s="1">
        <v>42351</v>
      </c>
      <c r="C107" t="s">
        <v>396</v>
      </c>
      <c r="D107" t="s">
        <v>923</v>
      </c>
      <c r="E107" t="s">
        <v>706</v>
      </c>
      <c r="F107" t="s">
        <v>506</v>
      </c>
      <c r="G107" t="s">
        <v>655</v>
      </c>
      <c r="H107" t="s">
        <v>513</v>
      </c>
      <c r="I107" t="s">
        <v>216</v>
      </c>
      <c r="J107" t="s">
        <v>25</v>
      </c>
      <c r="L107" s="2">
        <v>-20.149999999999999</v>
      </c>
      <c r="M107" t="s">
        <v>49</v>
      </c>
    </row>
    <row r="108" spans="1:13" x14ac:dyDescent="0.2">
      <c r="A108">
        <f t="shared" si="1"/>
        <v>107</v>
      </c>
      <c r="B108" s="1">
        <v>42351</v>
      </c>
      <c r="C108" t="s">
        <v>396</v>
      </c>
      <c r="D108" t="s">
        <v>923</v>
      </c>
      <c r="E108" t="s">
        <v>706</v>
      </c>
      <c r="F108" t="s">
        <v>514</v>
      </c>
      <c r="G108" t="s">
        <v>655</v>
      </c>
      <c r="H108" t="s">
        <v>515</v>
      </c>
      <c r="I108" t="s">
        <v>29</v>
      </c>
      <c r="J108" t="s">
        <v>25</v>
      </c>
      <c r="K108" t="s">
        <v>403</v>
      </c>
      <c r="L108" s="2">
        <v>-13.27</v>
      </c>
      <c r="M108" t="s">
        <v>350</v>
      </c>
    </row>
    <row r="109" spans="1:13" x14ac:dyDescent="0.2">
      <c r="A109">
        <f t="shared" si="1"/>
        <v>108</v>
      </c>
      <c r="B109" s="1">
        <v>42351</v>
      </c>
      <c r="C109" t="s">
        <v>396</v>
      </c>
      <c r="D109" t="s">
        <v>923</v>
      </c>
      <c r="E109" t="s">
        <v>706</v>
      </c>
      <c r="F109" t="s">
        <v>514</v>
      </c>
      <c r="G109" t="s">
        <v>655</v>
      </c>
      <c r="H109" t="s">
        <v>516</v>
      </c>
      <c r="I109" t="s">
        <v>29</v>
      </c>
      <c r="J109" t="s">
        <v>25</v>
      </c>
      <c r="L109" s="2">
        <v>-10.06</v>
      </c>
      <c r="M109" t="s">
        <v>299</v>
      </c>
    </row>
    <row r="110" spans="1:13" x14ac:dyDescent="0.2">
      <c r="A110">
        <f t="shared" si="1"/>
        <v>109</v>
      </c>
      <c r="B110" s="1">
        <v>42351</v>
      </c>
      <c r="C110" t="s">
        <v>396</v>
      </c>
      <c r="D110" t="s">
        <v>923</v>
      </c>
      <c r="E110" t="s">
        <v>706</v>
      </c>
      <c r="F110" t="s">
        <v>514</v>
      </c>
      <c r="G110" t="s">
        <v>655</v>
      </c>
      <c r="H110" t="s">
        <v>517</v>
      </c>
      <c r="I110" t="s">
        <v>29</v>
      </c>
      <c r="J110" t="s">
        <v>25</v>
      </c>
      <c r="K110" t="s">
        <v>403</v>
      </c>
      <c r="L110" s="2">
        <v>-6.42</v>
      </c>
      <c r="M110" t="s">
        <v>412</v>
      </c>
    </row>
    <row r="111" spans="1:13" x14ac:dyDescent="0.2">
      <c r="A111">
        <f t="shared" si="1"/>
        <v>110</v>
      </c>
      <c r="B111" s="1">
        <v>42351</v>
      </c>
      <c r="C111" t="s">
        <v>396</v>
      </c>
      <c r="D111" t="s">
        <v>923</v>
      </c>
      <c r="E111" t="s">
        <v>706</v>
      </c>
      <c r="F111" t="s">
        <v>514</v>
      </c>
      <c r="G111" t="s">
        <v>655</v>
      </c>
      <c r="H111" t="s">
        <v>518</v>
      </c>
      <c r="I111" t="s">
        <v>29</v>
      </c>
      <c r="J111" t="s">
        <v>25</v>
      </c>
      <c r="K111" t="s">
        <v>403</v>
      </c>
      <c r="L111" s="2">
        <v>-2.0299999999999998</v>
      </c>
      <c r="M111" t="s">
        <v>426</v>
      </c>
    </row>
    <row r="112" spans="1:13" x14ac:dyDescent="0.2">
      <c r="A112">
        <f t="shared" si="1"/>
        <v>111</v>
      </c>
      <c r="B112" s="1">
        <v>42351</v>
      </c>
      <c r="C112" t="s">
        <v>396</v>
      </c>
      <c r="D112" t="s">
        <v>923</v>
      </c>
      <c r="E112" t="s">
        <v>706</v>
      </c>
      <c r="F112" t="s">
        <v>514</v>
      </c>
      <c r="G112" t="s">
        <v>655</v>
      </c>
      <c r="H112" t="s">
        <v>519</v>
      </c>
      <c r="I112" t="s">
        <v>29</v>
      </c>
      <c r="J112" t="s">
        <v>25</v>
      </c>
      <c r="K112" t="s">
        <v>403</v>
      </c>
      <c r="L112" s="2">
        <v>-2.0299999999999998</v>
      </c>
      <c r="M112" t="s">
        <v>426</v>
      </c>
    </row>
    <row r="113" spans="1:13" x14ac:dyDescent="0.2">
      <c r="A113">
        <f t="shared" si="1"/>
        <v>112</v>
      </c>
      <c r="B113" s="1">
        <v>42351</v>
      </c>
      <c r="C113" t="s">
        <v>396</v>
      </c>
      <c r="D113" t="s">
        <v>923</v>
      </c>
      <c r="E113" t="s">
        <v>706</v>
      </c>
      <c r="F113" t="s">
        <v>514</v>
      </c>
      <c r="G113" t="s">
        <v>655</v>
      </c>
      <c r="H113" t="s">
        <v>301</v>
      </c>
      <c r="I113" t="s">
        <v>29</v>
      </c>
      <c r="J113" t="s">
        <v>25</v>
      </c>
      <c r="K113" t="s">
        <v>403</v>
      </c>
      <c r="L113" s="2">
        <v>-11.74</v>
      </c>
      <c r="M113" t="s">
        <v>301</v>
      </c>
    </row>
    <row r="114" spans="1:13" x14ac:dyDescent="0.2">
      <c r="A114">
        <f t="shared" si="1"/>
        <v>113</v>
      </c>
      <c r="B114" s="1">
        <v>42351</v>
      </c>
      <c r="C114" t="s">
        <v>396</v>
      </c>
      <c r="D114" t="s">
        <v>923</v>
      </c>
      <c r="E114" t="s">
        <v>706</v>
      </c>
      <c r="F114" t="s">
        <v>514</v>
      </c>
      <c r="G114" t="s">
        <v>655</v>
      </c>
      <c r="H114" t="s">
        <v>301</v>
      </c>
      <c r="I114" t="s">
        <v>29</v>
      </c>
      <c r="J114" t="s">
        <v>25</v>
      </c>
      <c r="K114" t="s">
        <v>403</v>
      </c>
      <c r="L114" s="2">
        <v>-7.05</v>
      </c>
      <c r="M114" t="s">
        <v>301</v>
      </c>
    </row>
    <row r="115" spans="1:13" x14ac:dyDescent="0.2">
      <c r="A115">
        <f t="shared" si="1"/>
        <v>114</v>
      </c>
      <c r="B115" s="1">
        <v>42353</v>
      </c>
      <c r="C115" t="s">
        <v>396</v>
      </c>
      <c r="D115" t="s">
        <v>923</v>
      </c>
      <c r="E115" t="s">
        <v>706</v>
      </c>
      <c r="F115" t="s">
        <v>506</v>
      </c>
      <c r="G115" t="s">
        <v>655</v>
      </c>
      <c r="H115" t="s">
        <v>511</v>
      </c>
      <c r="I115" t="s">
        <v>216</v>
      </c>
      <c r="J115" t="s">
        <v>25</v>
      </c>
      <c r="L115" s="2">
        <v>-19</v>
      </c>
      <c r="M115" t="s">
        <v>512</v>
      </c>
    </row>
    <row r="116" spans="1:13" x14ac:dyDescent="0.2">
      <c r="A116">
        <f t="shared" si="1"/>
        <v>115</v>
      </c>
      <c r="B116" s="1">
        <v>42355</v>
      </c>
      <c r="C116" t="s">
        <v>396</v>
      </c>
      <c r="D116" t="s">
        <v>923</v>
      </c>
      <c r="E116" t="s">
        <v>706</v>
      </c>
      <c r="F116" t="s">
        <v>75</v>
      </c>
      <c r="G116" t="s">
        <v>155</v>
      </c>
      <c r="H116" t="s">
        <v>508</v>
      </c>
      <c r="I116" t="s">
        <v>27</v>
      </c>
      <c r="J116" t="s">
        <v>25</v>
      </c>
      <c r="K116" t="s">
        <v>442</v>
      </c>
      <c r="L116" s="2">
        <v>-48.66</v>
      </c>
      <c r="M116" t="s">
        <v>509</v>
      </c>
    </row>
    <row r="117" spans="1:13" x14ac:dyDescent="0.2">
      <c r="A117">
        <f t="shared" si="1"/>
        <v>116</v>
      </c>
      <c r="B117" s="1">
        <v>42355</v>
      </c>
      <c r="C117" t="s">
        <v>396</v>
      </c>
      <c r="D117" t="s">
        <v>923</v>
      </c>
      <c r="E117" t="s">
        <v>706</v>
      </c>
      <c r="F117" t="s">
        <v>75</v>
      </c>
      <c r="G117" t="s">
        <v>155</v>
      </c>
      <c r="H117" t="s">
        <v>510</v>
      </c>
      <c r="I117" t="s">
        <v>216</v>
      </c>
      <c r="J117" t="s">
        <v>25</v>
      </c>
      <c r="L117" s="2">
        <v>-108.54</v>
      </c>
      <c r="M117" t="s">
        <v>38</v>
      </c>
    </row>
    <row r="118" spans="1:13" x14ac:dyDescent="0.2">
      <c r="A118">
        <f t="shared" si="1"/>
        <v>117</v>
      </c>
      <c r="B118" s="1">
        <v>42356</v>
      </c>
      <c r="C118" t="s">
        <v>396</v>
      </c>
      <c r="D118" t="s">
        <v>923</v>
      </c>
      <c r="E118" t="s">
        <v>706</v>
      </c>
      <c r="F118" t="s">
        <v>506</v>
      </c>
      <c r="G118" t="s">
        <v>19</v>
      </c>
      <c r="H118" t="s">
        <v>507</v>
      </c>
      <c r="I118" t="s">
        <v>27</v>
      </c>
      <c r="J118" t="s">
        <v>25</v>
      </c>
      <c r="K118" t="s">
        <v>403</v>
      </c>
      <c r="L118" s="2">
        <v>-16.75</v>
      </c>
      <c r="M118" t="s">
        <v>405</v>
      </c>
    </row>
    <row r="119" spans="1:13" x14ac:dyDescent="0.2">
      <c r="A119">
        <f t="shared" si="1"/>
        <v>118</v>
      </c>
      <c r="B119" s="1">
        <v>42388</v>
      </c>
      <c r="C119" t="s">
        <v>396</v>
      </c>
      <c r="D119" t="s">
        <v>923</v>
      </c>
      <c r="E119" t="s">
        <v>706</v>
      </c>
      <c r="F119" t="s">
        <v>75</v>
      </c>
      <c r="G119" t="s">
        <v>155</v>
      </c>
      <c r="H119" t="s">
        <v>215</v>
      </c>
      <c r="I119" t="s">
        <v>216</v>
      </c>
      <c r="J119" t="s">
        <v>25</v>
      </c>
      <c r="L119" s="2">
        <v>-73.25</v>
      </c>
      <c r="M119" t="s">
        <v>667</v>
      </c>
    </row>
    <row r="120" spans="1:13" x14ac:dyDescent="0.2">
      <c r="A120">
        <f t="shared" si="1"/>
        <v>119</v>
      </c>
      <c r="B120" s="1">
        <v>42388</v>
      </c>
      <c r="C120" t="s">
        <v>396</v>
      </c>
      <c r="D120" t="s">
        <v>923</v>
      </c>
      <c r="E120" t="s">
        <v>706</v>
      </c>
      <c r="F120" t="s">
        <v>75</v>
      </c>
      <c r="G120" t="s">
        <v>155</v>
      </c>
      <c r="H120" t="s">
        <v>215</v>
      </c>
      <c r="I120" t="s">
        <v>216</v>
      </c>
      <c r="J120" t="s">
        <v>25</v>
      </c>
      <c r="L120" s="2">
        <v>-95</v>
      </c>
      <c r="M120" t="s">
        <v>667</v>
      </c>
    </row>
    <row r="121" spans="1:13" x14ac:dyDescent="0.2">
      <c r="A121">
        <f t="shared" si="1"/>
        <v>120</v>
      </c>
      <c r="B121" s="1">
        <v>42388</v>
      </c>
      <c r="C121" t="s">
        <v>396</v>
      </c>
      <c r="D121" t="s">
        <v>923</v>
      </c>
      <c r="E121" t="s">
        <v>706</v>
      </c>
      <c r="F121" t="s">
        <v>716</v>
      </c>
      <c r="G121" t="s">
        <v>284</v>
      </c>
      <c r="H121" t="s">
        <v>505</v>
      </c>
      <c r="I121" t="s">
        <v>29</v>
      </c>
      <c r="J121" t="s">
        <v>25</v>
      </c>
      <c r="L121" s="2">
        <v>-250</v>
      </c>
      <c r="M121" t="s">
        <v>38</v>
      </c>
    </row>
    <row r="122" spans="1:13" x14ac:dyDescent="0.2">
      <c r="A122">
        <f t="shared" si="1"/>
        <v>121</v>
      </c>
      <c r="B122" s="1">
        <v>42388</v>
      </c>
      <c r="C122" t="s">
        <v>396</v>
      </c>
      <c r="D122" t="s">
        <v>923</v>
      </c>
      <c r="E122" t="s">
        <v>706</v>
      </c>
      <c r="F122" t="s">
        <v>713</v>
      </c>
      <c r="G122" t="s">
        <v>284</v>
      </c>
      <c r="H122" t="s">
        <v>505</v>
      </c>
      <c r="I122" t="s">
        <v>29</v>
      </c>
      <c r="J122" t="s">
        <v>25</v>
      </c>
      <c r="L122" s="2">
        <v>-908</v>
      </c>
      <c r="M122" t="s">
        <v>38</v>
      </c>
    </row>
    <row r="123" spans="1:13" x14ac:dyDescent="0.2">
      <c r="A123">
        <f t="shared" si="1"/>
        <v>122</v>
      </c>
      <c r="B123" s="1">
        <v>42395</v>
      </c>
      <c r="C123" t="s">
        <v>396</v>
      </c>
      <c r="D123" t="s">
        <v>923</v>
      </c>
      <c r="E123" t="s">
        <v>706</v>
      </c>
      <c r="F123" t="s">
        <v>707</v>
      </c>
      <c r="G123" t="s">
        <v>41</v>
      </c>
      <c r="H123" t="s">
        <v>845</v>
      </c>
      <c r="I123" t="s">
        <v>29</v>
      </c>
      <c r="J123" t="s">
        <v>25</v>
      </c>
      <c r="K123" t="s">
        <v>503</v>
      </c>
      <c r="L123" s="2">
        <v>-18.34</v>
      </c>
      <c r="M123" t="s">
        <v>504</v>
      </c>
    </row>
    <row r="124" spans="1:13" x14ac:dyDescent="0.2">
      <c r="A124">
        <f t="shared" si="1"/>
        <v>123</v>
      </c>
      <c r="B124" s="1">
        <v>42397</v>
      </c>
      <c r="C124" t="s">
        <v>396</v>
      </c>
      <c r="D124" t="s">
        <v>923</v>
      </c>
      <c r="E124" t="s">
        <v>706</v>
      </c>
      <c r="F124" t="s">
        <v>500</v>
      </c>
      <c r="G124" t="s">
        <v>155</v>
      </c>
      <c r="H124" t="s">
        <v>501</v>
      </c>
      <c r="I124" t="s">
        <v>21</v>
      </c>
      <c r="J124" t="s">
        <v>25</v>
      </c>
      <c r="K124" t="s">
        <v>502</v>
      </c>
      <c r="L124" s="2">
        <v>-49.84</v>
      </c>
      <c r="M124" t="s">
        <v>38</v>
      </c>
    </row>
    <row r="125" spans="1:13" x14ac:dyDescent="0.2">
      <c r="A125">
        <f t="shared" si="1"/>
        <v>124</v>
      </c>
      <c r="B125" s="1">
        <v>42399</v>
      </c>
      <c r="C125" t="s">
        <v>396</v>
      </c>
      <c r="D125" t="s">
        <v>923</v>
      </c>
      <c r="E125" t="s">
        <v>706</v>
      </c>
      <c r="F125" t="s">
        <v>717</v>
      </c>
      <c r="G125" t="s">
        <v>41</v>
      </c>
      <c r="H125" t="s">
        <v>499</v>
      </c>
      <c r="I125" t="s">
        <v>216</v>
      </c>
      <c r="J125" t="s">
        <v>25</v>
      </c>
      <c r="L125" s="2">
        <v>-12.99</v>
      </c>
      <c r="M125" t="s">
        <v>38</v>
      </c>
    </row>
    <row r="126" spans="1:13" x14ac:dyDescent="0.2">
      <c r="A126">
        <f t="shared" si="1"/>
        <v>125</v>
      </c>
      <c r="B126" s="1">
        <v>42399</v>
      </c>
      <c r="C126" t="s">
        <v>396</v>
      </c>
      <c r="D126" t="s">
        <v>923</v>
      </c>
      <c r="E126" t="s">
        <v>706</v>
      </c>
      <c r="F126" t="s">
        <v>352</v>
      </c>
      <c r="G126" t="s">
        <v>19</v>
      </c>
      <c r="H126" t="s">
        <v>493</v>
      </c>
      <c r="I126" t="s">
        <v>27</v>
      </c>
      <c r="J126" t="s">
        <v>31</v>
      </c>
      <c r="L126" s="2">
        <v>-2000</v>
      </c>
      <c r="M126" t="s">
        <v>494</v>
      </c>
    </row>
    <row r="127" spans="1:13" x14ac:dyDescent="0.2">
      <c r="A127">
        <f t="shared" si="1"/>
        <v>126</v>
      </c>
      <c r="B127" s="1">
        <v>42402</v>
      </c>
      <c r="C127" t="s">
        <v>396</v>
      </c>
      <c r="D127" t="s">
        <v>923</v>
      </c>
      <c r="E127" t="s">
        <v>706</v>
      </c>
      <c r="F127" t="s">
        <v>718</v>
      </c>
      <c r="G127" t="s">
        <v>19</v>
      </c>
      <c r="H127" t="s">
        <v>497</v>
      </c>
      <c r="I127" t="s">
        <v>27</v>
      </c>
      <c r="J127" t="s">
        <v>25</v>
      </c>
      <c r="K127" t="s">
        <v>498</v>
      </c>
      <c r="L127" s="2">
        <v>-4000</v>
      </c>
      <c r="M127" t="s">
        <v>497</v>
      </c>
    </row>
    <row r="128" spans="1:13" x14ac:dyDescent="0.2">
      <c r="A128">
        <f t="shared" si="1"/>
        <v>127</v>
      </c>
      <c r="B128" s="1">
        <v>42405</v>
      </c>
      <c r="C128" t="s">
        <v>396</v>
      </c>
      <c r="D128" t="s">
        <v>923</v>
      </c>
      <c r="E128" t="s">
        <v>706</v>
      </c>
      <c r="F128" t="s">
        <v>707</v>
      </c>
      <c r="G128" t="s">
        <v>19</v>
      </c>
      <c r="H128" t="s">
        <v>496</v>
      </c>
      <c r="I128" t="s">
        <v>29</v>
      </c>
      <c r="J128" t="s">
        <v>25</v>
      </c>
      <c r="K128" t="s">
        <v>461</v>
      </c>
      <c r="L128" s="2">
        <v>-22.970000000000002</v>
      </c>
      <c r="M128" t="s">
        <v>301</v>
      </c>
    </row>
    <row r="129" spans="1:14" x14ac:dyDescent="0.2">
      <c r="A129">
        <f t="shared" si="1"/>
        <v>128</v>
      </c>
      <c r="B129" s="1">
        <v>42405</v>
      </c>
      <c r="C129" t="s">
        <v>396</v>
      </c>
      <c r="D129" t="s">
        <v>923</v>
      </c>
      <c r="E129" t="s">
        <v>706</v>
      </c>
      <c r="F129" t="s">
        <v>707</v>
      </c>
      <c r="G129" t="s">
        <v>19</v>
      </c>
      <c r="H129" t="s">
        <v>496</v>
      </c>
      <c r="I129" t="s">
        <v>29</v>
      </c>
      <c r="J129" t="s">
        <v>25</v>
      </c>
      <c r="K129" t="s">
        <v>461</v>
      </c>
      <c r="L129" s="2">
        <v>-9.17</v>
      </c>
      <c r="M129" t="s">
        <v>424</v>
      </c>
    </row>
    <row r="130" spans="1:14" x14ac:dyDescent="0.2">
      <c r="A130">
        <f t="shared" si="1"/>
        <v>129</v>
      </c>
      <c r="B130" s="1">
        <v>42408</v>
      </c>
      <c r="C130" t="s">
        <v>396</v>
      </c>
      <c r="D130" t="s">
        <v>923</v>
      </c>
      <c r="E130" t="s">
        <v>706</v>
      </c>
      <c r="F130" t="s">
        <v>717</v>
      </c>
      <c r="G130" t="s">
        <v>41</v>
      </c>
      <c r="H130" t="s">
        <v>452</v>
      </c>
      <c r="I130" t="s">
        <v>216</v>
      </c>
      <c r="J130" t="s">
        <v>25</v>
      </c>
      <c r="K130" t="s">
        <v>442</v>
      </c>
      <c r="L130" s="2">
        <v>-37.619999999999997</v>
      </c>
      <c r="M130" t="s">
        <v>315</v>
      </c>
    </row>
    <row r="131" spans="1:14" x14ac:dyDescent="0.2">
      <c r="A131">
        <f t="shared" ref="A131:A194" si="2">A130+1</f>
        <v>130</v>
      </c>
      <c r="B131" s="1">
        <v>42418</v>
      </c>
      <c r="C131" t="s">
        <v>396</v>
      </c>
      <c r="D131" t="s">
        <v>923</v>
      </c>
      <c r="E131" t="s">
        <v>706</v>
      </c>
      <c r="F131" t="s">
        <v>352</v>
      </c>
      <c r="G131" t="s">
        <v>19</v>
      </c>
      <c r="H131" t="s">
        <v>495</v>
      </c>
      <c r="I131" t="s">
        <v>216</v>
      </c>
      <c r="J131" t="s">
        <v>31</v>
      </c>
      <c r="L131" s="2">
        <v>-12.92</v>
      </c>
      <c r="M131" t="s">
        <v>313</v>
      </c>
    </row>
    <row r="132" spans="1:14" x14ac:dyDescent="0.2">
      <c r="A132">
        <f t="shared" si="2"/>
        <v>131</v>
      </c>
      <c r="B132" s="1">
        <v>42419</v>
      </c>
      <c r="C132" t="s">
        <v>396</v>
      </c>
      <c r="D132" t="s">
        <v>923</v>
      </c>
      <c r="E132" t="s">
        <v>706</v>
      </c>
      <c r="F132" t="s">
        <v>897</v>
      </c>
      <c r="G132" t="s">
        <v>9</v>
      </c>
      <c r="H132" t="s">
        <v>493</v>
      </c>
      <c r="I132" t="s">
        <v>27</v>
      </c>
      <c r="J132" t="s">
        <v>31</v>
      </c>
      <c r="L132" s="2">
        <v>-73.44</v>
      </c>
      <c r="M132" t="s">
        <v>494</v>
      </c>
      <c r="N132" t="s">
        <v>291</v>
      </c>
    </row>
    <row r="133" spans="1:14" x14ac:dyDescent="0.2">
      <c r="A133">
        <f t="shared" si="2"/>
        <v>132</v>
      </c>
      <c r="B133" s="1">
        <v>42426</v>
      </c>
      <c r="C133" t="s">
        <v>396</v>
      </c>
      <c r="D133" t="s">
        <v>923</v>
      </c>
      <c r="E133" t="s">
        <v>706</v>
      </c>
      <c r="F133" t="s">
        <v>75</v>
      </c>
      <c r="G133" t="s">
        <v>216</v>
      </c>
      <c r="H133" t="s">
        <v>491</v>
      </c>
      <c r="I133" t="s">
        <v>27</v>
      </c>
      <c r="J133" t="s">
        <v>25</v>
      </c>
      <c r="K133" t="s">
        <v>442</v>
      </c>
      <c r="L133" s="2">
        <v>-72</v>
      </c>
      <c r="M133" t="s">
        <v>180</v>
      </c>
    </row>
    <row r="134" spans="1:14" x14ac:dyDescent="0.2">
      <c r="A134">
        <f t="shared" si="2"/>
        <v>133</v>
      </c>
      <c r="B134" s="1">
        <v>42426</v>
      </c>
      <c r="C134" t="s">
        <v>396</v>
      </c>
      <c r="D134" t="s">
        <v>923</v>
      </c>
      <c r="E134" t="s">
        <v>706</v>
      </c>
      <c r="F134" t="s">
        <v>413</v>
      </c>
      <c r="G134" t="s">
        <v>19</v>
      </c>
      <c r="H134" t="s">
        <v>492</v>
      </c>
      <c r="I134" t="s">
        <v>21</v>
      </c>
      <c r="J134" t="s">
        <v>415</v>
      </c>
      <c r="L134" s="2">
        <v>-193.62</v>
      </c>
      <c r="M134" t="s">
        <v>453</v>
      </c>
    </row>
    <row r="135" spans="1:14" x14ac:dyDescent="0.2">
      <c r="A135">
        <f t="shared" si="2"/>
        <v>134</v>
      </c>
      <c r="B135" s="1">
        <v>42429</v>
      </c>
      <c r="C135" t="s">
        <v>396</v>
      </c>
      <c r="D135" t="s">
        <v>923</v>
      </c>
      <c r="E135" t="s">
        <v>706</v>
      </c>
      <c r="F135" t="s">
        <v>486</v>
      </c>
      <c r="G135" t="s">
        <v>487</v>
      </c>
      <c r="H135" t="s">
        <v>488</v>
      </c>
      <c r="I135" t="s">
        <v>29</v>
      </c>
      <c r="J135" t="s">
        <v>489</v>
      </c>
      <c r="L135" s="2">
        <v>-213</v>
      </c>
      <c r="M135" t="s">
        <v>412</v>
      </c>
    </row>
    <row r="136" spans="1:14" x14ac:dyDescent="0.2">
      <c r="A136">
        <f t="shared" si="2"/>
        <v>135</v>
      </c>
      <c r="B136" s="1">
        <v>42429</v>
      </c>
      <c r="C136" t="s">
        <v>396</v>
      </c>
      <c r="D136" t="s">
        <v>923</v>
      </c>
      <c r="E136" t="s">
        <v>706</v>
      </c>
      <c r="F136" t="s">
        <v>707</v>
      </c>
      <c r="G136" t="s">
        <v>19</v>
      </c>
      <c r="H136" t="s">
        <v>490</v>
      </c>
      <c r="I136" t="s">
        <v>29</v>
      </c>
      <c r="J136" t="s">
        <v>25</v>
      </c>
      <c r="K136" t="s">
        <v>420</v>
      </c>
      <c r="L136" s="2">
        <v>-8.35</v>
      </c>
      <c r="M136" t="s">
        <v>299</v>
      </c>
    </row>
    <row r="137" spans="1:14" x14ac:dyDescent="0.2">
      <c r="A137">
        <f t="shared" si="2"/>
        <v>136</v>
      </c>
      <c r="B137" s="1">
        <v>42430</v>
      </c>
      <c r="C137" t="s">
        <v>396</v>
      </c>
      <c r="D137" t="s">
        <v>923</v>
      </c>
      <c r="E137" t="s">
        <v>706</v>
      </c>
      <c r="F137" t="s">
        <v>352</v>
      </c>
      <c r="G137" t="s">
        <v>41</v>
      </c>
      <c r="H137" t="s">
        <v>483</v>
      </c>
      <c r="I137" t="s">
        <v>27</v>
      </c>
      <c r="J137" t="s">
        <v>25</v>
      </c>
      <c r="K137" t="s">
        <v>442</v>
      </c>
      <c r="L137" s="2">
        <v>-526.41999999999996</v>
      </c>
      <c r="M137" t="s">
        <v>484</v>
      </c>
    </row>
    <row r="138" spans="1:14" x14ac:dyDescent="0.2">
      <c r="A138">
        <f t="shared" si="2"/>
        <v>137</v>
      </c>
      <c r="B138" s="1">
        <v>42430</v>
      </c>
      <c r="C138" t="s">
        <v>396</v>
      </c>
      <c r="D138" t="s">
        <v>923</v>
      </c>
      <c r="E138" t="s">
        <v>706</v>
      </c>
      <c r="F138" t="s">
        <v>720</v>
      </c>
      <c r="G138" t="s">
        <v>19</v>
      </c>
      <c r="H138" t="s">
        <v>28</v>
      </c>
      <c r="I138" t="s">
        <v>29</v>
      </c>
      <c r="J138" t="s">
        <v>25</v>
      </c>
      <c r="L138" s="2">
        <v>-196.25</v>
      </c>
      <c r="M138" t="s">
        <v>28</v>
      </c>
    </row>
    <row r="139" spans="1:14" x14ac:dyDescent="0.2">
      <c r="A139">
        <f t="shared" si="2"/>
        <v>138</v>
      </c>
      <c r="B139" s="1">
        <v>42430</v>
      </c>
      <c r="C139" t="s">
        <v>396</v>
      </c>
      <c r="D139" t="s">
        <v>923</v>
      </c>
      <c r="E139" t="s">
        <v>706</v>
      </c>
      <c r="F139" t="s">
        <v>719</v>
      </c>
      <c r="G139" t="s">
        <v>476</v>
      </c>
      <c r="H139" t="s">
        <v>28</v>
      </c>
      <c r="I139" t="s">
        <v>29</v>
      </c>
      <c r="J139" t="s">
        <v>478</v>
      </c>
      <c r="K139" t="s">
        <v>442</v>
      </c>
      <c r="L139" s="2">
        <v>-285</v>
      </c>
      <c r="M139" t="s">
        <v>28</v>
      </c>
      <c r="N139" t="s">
        <v>485</v>
      </c>
    </row>
    <row r="140" spans="1:14" x14ac:dyDescent="0.2">
      <c r="A140">
        <f t="shared" si="2"/>
        <v>139</v>
      </c>
      <c r="B140" s="1">
        <v>42432</v>
      </c>
      <c r="C140" t="s">
        <v>396</v>
      </c>
      <c r="D140" t="s">
        <v>923</v>
      </c>
      <c r="E140" t="s">
        <v>12</v>
      </c>
      <c r="F140" t="s">
        <v>481</v>
      </c>
      <c r="G140" t="s">
        <v>14</v>
      </c>
      <c r="H140" t="s">
        <v>482</v>
      </c>
      <c r="I140" t="s">
        <v>14</v>
      </c>
      <c r="J140" t="s">
        <v>25</v>
      </c>
      <c r="L140" s="2">
        <v>2000</v>
      </c>
      <c r="M140" t="s">
        <v>16</v>
      </c>
    </row>
    <row r="141" spans="1:14" x14ac:dyDescent="0.2">
      <c r="A141">
        <f t="shared" si="2"/>
        <v>140</v>
      </c>
      <c r="B141" s="1">
        <v>42439</v>
      </c>
      <c r="C141" t="s">
        <v>396</v>
      </c>
      <c r="D141" t="s">
        <v>923</v>
      </c>
      <c r="E141" t="s">
        <v>706</v>
      </c>
      <c r="F141" t="s">
        <v>480</v>
      </c>
      <c r="G141" t="s">
        <v>19</v>
      </c>
      <c r="H141" t="s">
        <v>28</v>
      </c>
      <c r="I141" t="s">
        <v>29</v>
      </c>
      <c r="J141" t="s">
        <v>31</v>
      </c>
      <c r="L141" s="2">
        <v>-100</v>
      </c>
      <c r="M141" t="s">
        <v>28</v>
      </c>
    </row>
    <row r="142" spans="1:14" x14ac:dyDescent="0.2">
      <c r="A142">
        <f t="shared" si="2"/>
        <v>141</v>
      </c>
      <c r="B142" s="1">
        <v>42440</v>
      </c>
      <c r="C142" t="s">
        <v>396</v>
      </c>
      <c r="D142" t="s">
        <v>923</v>
      </c>
      <c r="E142" t="s">
        <v>706</v>
      </c>
      <c r="F142" t="s">
        <v>352</v>
      </c>
      <c r="G142" t="s">
        <v>155</v>
      </c>
      <c r="H142" t="s">
        <v>16</v>
      </c>
      <c r="I142" t="s">
        <v>216</v>
      </c>
      <c r="J142" t="s">
        <v>31</v>
      </c>
      <c r="L142" s="2">
        <v>-118.5</v>
      </c>
      <c r="M142" t="s">
        <v>234</v>
      </c>
      <c r="N142" t="s">
        <v>291</v>
      </c>
    </row>
    <row r="143" spans="1:14" x14ac:dyDescent="0.2">
      <c r="A143">
        <f t="shared" si="2"/>
        <v>142</v>
      </c>
      <c r="B143" s="1">
        <v>42444</v>
      </c>
      <c r="C143" t="s">
        <v>396</v>
      </c>
      <c r="D143" t="s">
        <v>923</v>
      </c>
      <c r="E143" t="s">
        <v>706</v>
      </c>
      <c r="F143" t="s">
        <v>473</v>
      </c>
      <c r="G143" t="s">
        <v>19</v>
      </c>
      <c r="H143" t="s">
        <v>16</v>
      </c>
      <c r="I143" t="s">
        <v>234</v>
      </c>
      <c r="J143" t="s">
        <v>31</v>
      </c>
      <c r="L143" s="2">
        <v>-136</v>
      </c>
      <c r="M143" t="s">
        <v>234</v>
      </c>
      <c r="N143" t="s">
        <v>291</v>
      </c>
    </row>
    <row r="144" spans="1:14" x14ac:dyDescent="0.2">
      <c r="A144">
        <f t="shared" si="2"/>
        <v>143</v>
      </c>
      <c r="B144" s="1">
        <v>42444</v>
      </c>
      <c r="C144" t="s">
        <v>396</v>
      </c>
      <c r="D144" t="s">
        <v>923</v>
      </c>
      <c r="E144" t="s">
        <v>706</v>
      </c>
      <c r="F144" t="s">
        <v>473</v>
      </c>
      <c r="G144" t="s">
        <v>19</v>
      </c>
      <c r="H144" t="s">
        <v>16</v>
      </c>
      <c r="I144" t="s">
        <v>234</v>
      </c>
      <c r="J144" t="s">
        <v>31</v>
      </c>
      <c r="L144" s="2">
        <v>-185</v>
      </c>
      <c r="M144" t="s">
        <v>234</v>
      </c>
    </row>
    <row r="145" spans="1:14" x14ac:dyDescent="0.2">
      <c r="A145">
        <f t="shared" si="2"/>
        <v>144</v>
      </c>
      <c r="B145" s="1">
        <v>42444</v>
      </c>
      <c r="C145" t="s">
        <v>396</v>
      </c>
      <c r="D145" t="s">
        <v>923</v>
      </c>
      <c r="E145" t="s">
        <v>706</v>
      </c>
      <c r="F145" t="s">
        <v>413</v>
      </c>
      <c r="G145" t="s">
        <v>19</v>
      </c>
      <c r="H145" t="s">
        <v>475</v>
      </c>
      <c r="I145" t="s">
        <v>216</v>
      </c>
      <c r="J145" t="s">
        <v>415</v>
      </c>
      <c r="K145" t="s">
        <v>465</v>
      </c>
      <c r="L145" s="2">
        <v>-31.86</v>
      </c>
      <c r="M145" t="s">
        <v>306</v>
      </c>
    </row>
    <row r="146" spans="1:14" x14ac:dyDescent="0.2">
      <c r="A146">
        <f t="shared" si="2"/>
        <v>145</v>
      </c>
      <c r="B146" s="1">
        <v>42444</v>
      </c>
      <c r="C146" t="s">
        <v>396</v>
      </c>
      <c r="D146" t="s">
        <v>923</v>
      </c>
      <c r="E146" t="s">
        <v>706</v>
      </c>
      <c r="F146" t="s">
        <v>719</v>
      </c>
      <c r="G146" t="s">
        <v>476</v>
      </c>
      <c r="H146" t="s">
        <v>477</v>
      </c>
      <c r="I146" t="s">
        <v>216</v>
      </c>
      <c r="J146" t="s">
        <v>478</v>
      </c>
      <c r="K146" t="s">
        <v>442</v>
      </c>
      <c r="L146" s="2">
        <v>-15.95</v>
      </c>
      <c r="M146" t="s">
        <v>315</v>
      </c>
    </row>
    <row r="147" spans="1:14" x14ac:dyDescent="0.2">
      <c r="A147">
        <f t="shared" si="2"/>
        <v>146</v>
      </c>
      <c r="B147" s="1">
        <v>42444</v>
      </c>
      <c r="C147" t="s">
        <v>396</v>
      </c>
      <c r="D147" t="s">
        <v>923</v>
      </c>
      <c r="E147" t="s">
        <v>706</v>
      </c>
      <c r="F147" t="s">
        <v>719</v>
      </c>
      <c r="G147" t="s">
        <v>476</v>
      </c>
      <c r="H147" t="s">
        <v>439</v>
      </c>
      <c r="I147" t="s">
        <v>29</v>
      </c>
      <c r="J147" t="s">
        <v>478</v>
      </c>
      <c r="K147" t="s">
        <v>442</v>
      </c>
      <c r="L147" s="2">
        <v>-22.94</v>
      </c>
      <c r="M147" t="s">
        <v>426</v>
      </c>
    </row>
    <row r="148" spans="1:14" x14ac:dyDescent="0.2">
      <c r="A148">
        <f t="shared" si="2"/>
        <v>147</v>
      </c>
      <c r="B148" s="1">
        <v>42444</v>
      </c>
      <c r="C148" t="s">
        <v>396</v>
      </c>
      <c r="D148" t="s">
        <v>923</v>
      </c>
      <c r="E148" t="s">
        <v>706</v>
      </c>
      <c r="F148" t="s">
        <v>719</v>
      </c>
      <c r="G148" t="s">
        <v>476</v>
      </c>
      <c r="H148" t="s">
        <v>479</v>
      </c>
      <c r="I148" t="s">
        <v>216</v>
      </c>
      <c r="J148" t="s">
        <v>478</v>
      </c>
      <c r="K148" t="s">
        <v>442</v>
      </c>
      <c r="L148" s="2">
        <v>-30.4</v>
      </c>
      <c r="M148" t="s">
        <v>273</v>
      </c>
      <c r="N148" t="s">
        <v>291</v>
      </c>
    </row>
    <row r="149" spans="1:14" x14ac:dyDescent="0.2">
      <c r="A149">
        <f t="shared" si="2"/>
        <v>148</v>
      </c>
      <c r="B149" s="1">
        <v>42446</v>
      </c>
      <c r="C149" t="s">
        <v>396</v>
      </c>
      <c r="D149" t="s">
        <v>923</v>
      </c>
      <c r="E149" t="s">
        <v>706</v>
      </c>
      <c r="F149" t="s">
        <v>472</v>
      </c>
      <c r="G149" t="s">
        <v>19</v>
      </c>
      <c r="H149" t="s">
        <v>28</v>
      </c>
      <c r="I149" t="s">
        <v>29</v>
      </c>
      <c r="J149" t="s">
        <v>31</v>
      </c>
      <c r="L149" s="2">
        <v>-36</v>
      </c>
      <c r="M149" t="s">
        <v>28</v>
      </c>
      <c r="N149" t="s">
        <v>291</v>
      </c>
    </row>
    <row r="150" spans="1:14" x14ac:dyDescent="0.2">
      <c r="A150">
        <f t="shared" si="2"/>
        <v>149</v>
      </c>
      <c r="B150" s="1">
        <v>42446</v>
      </c>
      <c r="C150" t="s">
        <v>396</v>
      </c>
      <c r="D150" t="s">
        <v>923</v>
      </c>
      <c r="E150" t="s">
        <v>706</v>
      </c>
      <c r="F150" t="s">
        <v>474</v>
      </c>
      <c r="G150" t="s">
        <v>19</v>
      </c>
      <c r="H150" t="s">
        <v>28</v>
      </c>
      <c r="I150" t="s">
        <v>29</v>
      </c>
      <c r="J150" t="s">
        <v>31</v>
      </c>
      <c r="L150" s="2">
        <v>-109</v>
      </c>
      <c r="M150" t="s">
        <v>28</v>
      </c>
    </row>
    <row r="151" spans="1:14" x14ac:dyDescent="0.2">
      <c r="A151">
        <f t="shared" si="2"/>
        <v>150</v>
      </c>
      <c r="B151" s="1">
        <v>42446</v>
      </c>
      <c r="C151" t="s">
        <v>396</v>
      </c>
      <c r="D151" t="s">
        <v>923</v>
      </c>
      <c r="E151" t="s">
        <v>706</v>
      </c>
      <c r="F151" t="s">
        <v>897</v>
      </c>
      <c r="G151" t="s">
        <v>75</v>
      </c>
      <c r="I151" t="s">
        <v>30</v>
      </c>
      <c r="J151" t="s">
        <v>31</v>
      </c>
      <c r="L151" s="2">
        <v>-2000</v>
      </c>
      <c r="M151" t="s">
        <v>16</v>
      </c>
      <c r="N151" t="s">
        <v>291</v>
      </c>
    </row>
    <row r="152" spans="1:14" x14ac:dyDescent="0.2">
      <c r="A152">
        <f t="shared" si="2"/>
        <v>151</v>
      </c>
      <c r="B152" s="1">
        <v>42450</v>
      </c>
      <c r="C152" t="s">
        <v>396</v>
      </c>
      <c r="D152" t="s">
        <v>923</v>
      </c>
      <c r="E152" t="s">
        <v>706</v>
      </c>
      <c r="F152" t="s">
        <v>472</v>
      </c>
      <c r="G152" t="s">
        <v>19</v>
      </c>
      <c r="H152" t="s">
        <v>28</v>
      </c>
      <c r="I152" t="s">
        <v>29</v>
      </c>
      <c r="J152" t="s">
        <v>31</v>
      </c>
      <c r="L152" s="2">
        <v>-36</v>
      </c>
      <c r="M152" t="s">
        <v>28</v>
      </c>
      <c r="N152" t="s">
        <v>291</v>
      </c>
    </row>
    <row r="153" spans="1:14" x14ac:dyDescent="0.2">
      <c r="A153">
        <f t="shared" si="2"/>
        <v>152</v>
      </c>
      <c r="B153" s="1">
        <v>42450</v>
      </c>
      <c r="C153" t="s">
        <v>396</v>
      </c>
      <c r="D153" t="s">
        <v>923</v>
      </c>
      <c r="E153" t="s">
        <v>706</v>
      </c>
      <c r="F153" t="s">
        <v>472</v>
      </c>
      <c r="G153" t="s">
        <v>19</v>
      </c>
      <c r="H153" t="s">
        <v>28</v>
      </c>
      <c r="I153" t="s">
        <v>29</v>
      </c>
      <c r="J153" t="s">
        <v>31</v>
      </c>
      <c r="L153" s="2">
        <v>-36</v>
      </c>
      <c r="M153" t="s">
        <v>28</v>
      </c>
      <c r="N153" t="s">
        <v>291</v>
      </c>
    </row>
    <row r="154" spans="1:14" x14ac:dyDescent="0.2">
      <c r="A154">
        <f t="shared" si="2"/>
        <v>153</v>
      </c>
      <c r="B154" s="1">
        <v>42450</v>
      </c>
      <c r="C154" t="s">
        <v>396</v>
      </c>
      <c r="D154" t="s">
        <v>923</v>
      </c>
      <c r="E154" t="s">
        <v>706</v>
      </c>
      <c r="F154" t="s">
        <v>472</v>
      </c>
      <c r="G154" t="s">
        <v>19</v>
      </c>
      <c r="H154" t="s">
        <v>28</v>
      </c>
      <c r="I154" t="s">
        <v>29</v>
      </c>
      <c r="J154" t="s">
        <v>31</v>
      </c>
      <c r="L154" s="2">
        <v>-36</v>
      </c>
      <c r="M154" t="s">
        <v>28</v>
      </c>
      <c r="N154" t="s">
        <v>291</v>
      </c>
    </row>
    <row r="155" spans="1:14" x14ac:dyDescent="0.2">
      <c r="A155">
        <f t="shared" si="2"/>
        <v>154</v>
      </c>
      <c r="B155" s="1">
        <v>42450</v>
      </c>
      <c r="C155" t="s">
        <v>396</v>
      </c>
      <c r="D155" t="s">
        <v>923</v>
      </c>
      <c r="E155" t="s">
        <v>706</v>
      </c>
      <c r="F155" t="s">
        <v>472</v>
      </c>
      <c r="G155" t="s">
        <v>19</v>
      </c>
      <c r="H155" t="s">
        <v>28</v>
      </c>
      <c r="I155" t="s">
        <v>29</v>
      </c>
      <c r="J155" t="s">
        <v>31</v>
      </c>
      <c r="L155" s="2">
        <v>-36</v>
      </c>
      <c r="M155" t="s">
        <v>28</v>
      </c>
      <c r="N155" t="s">
        <v>291</v>
      </c>
    </row>
    <row r="156" spans="1:14" x14ac:dyDescent="0.2">
      <c r="A156">
        <f t="shared" si="2"/>
        <v>155</v>
      </c>
      <c r="B156" s="1">
        <v>42450</v>
      </c>
      <c r="C156" t="s">
        <v>396</v>
      </c>
      <c r="D156" t="s">
        <v>923</v>
      </c>
      <c r="E156" t="s">
        <v>706</v>
      </c>
      <c r="F156" t="s">
        <v>473</v>
      </c>
      <c r="G156" t="s">
        <v>19</v>
      </c>
      <c r="H156" t="s">
        <v>28</v>
      </c>
      <c r="I156" t="s">
        <v>29</v>
      </c>
      <c r="J156" t="s">
        <v>31</v>
      </c>
      <c r="L156" s="2">
        <v>-111</v>
      </c>
      <c r="M156" t="s">
        <v>28</v>
      </c>
      <c r="N156" t="s">
        <v>291</v>
      </c>
    </row>
    <row r="157" spans="1:14" x14ac:dyDescent="0.2">
      <c r="A157">
        <f t="shared" si="2"/>
        <v>156</v>
      </c>
      <c r="B157" s="1">
        <v>42451</v>
      </c>
      <c r="C157" t="s">
        <v>396</v>
      </c>
      <c r="D157" t="s">
        <v>923</v>
      </c>
      <c r="E157" t="s">
        <v>706</v>
      </c>
      <c r="F157" t="s">
        <v>352</v>
      </c>
      <c r="G157" t="s">
        <v>155</v>
      </c>
      <c r="H157" t="s">
        <v>56</v>
      </c>
      <c r="I157" t="s">
        <v>216</v>
      </c>
      <c r="J157" t="s">
        <v>31</v>
      </c>
      <c r="L157" s="2">
        <v>-20.7</v>
      </c>
      <c r="M157" t="s">
        <v>234</v>
      </c>
      <c r="N157" t="s">
        <v>291</v>
      </c>
    </row>
    <row r="158" spans="1:14" x14ac:dyDescent="0.2">
      <c r="A158">
        <f t="shared" si="2"/>
        <v>157</v>
      </c>
      <c r="B158" s="1">
        <v>42452</v>
      </c>
      <c r="C158" t="s">
        <v>396</v>
      </c>
      <c r="D158" t="s">
        <v>923</v>
      </c>
      <c r="E158" t="s">
        <v>706</v>
      </c>
      <c r="F158" t="s">
        <v>468</v>
      </c>
      <c r="G158" t="s">
        <v>54</v>
      </c>
      <c r="H158" t="s">
        <v>469</v>
      </c>
      <c r="I158" t="s">
        <v>21</v>
      </c>
      <c r="J158" t="s">
        <v>25</v>
      </c>
      <c r="K158" t="s">
        <v>470</v>
      </c>
      <c r="L158" s="2">
        <v>-40</v>
      </c>
      <c r="M158" t="s">
        <v>471</v>
      </c>
      <c r="N158" t="s">
        <v>291</v>
      </c>
    </row>
    <row r="159" spans="1:14" x14ac:dyDescent="0.2">
      <c r="A159">
        <f t="shared" si="2"/>
        <v>158</v>
      </c>
      <c r="B159" s="1">
        <v>42453</v>
      </c>
      <c r="C159" t="s">
        <v>396</v>
      </c>
      <c r="D159" t="s">
        <v>923</v>
      </c>
      <c r="E159" t="s">
        <v>706</v>
      </c>
      <c r="F159" t="s">
        <v>75</v>
      </c>
      <c r="G159" t="s">
        <v>155</v>
      </c>
      <c r="H159" t="s">
        <v>467</v>
      </c>
      <c r="I159" t="s">
        <v>27</v>
      </c>
      <c r="J159" t="s">
        <v>222</v>
      </c>
      <c r="L159" s="2">
        <v>-499</v>
      </c>
      <c r="M159" t="s">
        <v>63</v>
      </c>
    </row>
    <row r="160" spans="1:14" x14ac:dyDescent="0.2">
      <c r="A160">
        <f t="shared" si="2"/>
        <v>159</v>
      </c>
      <c r="B160" s="1">
        <v>42458</v>
      </c>
      <c r="C160" t="s">
        <v>396</v>
      </c>
      <c r="D160" t="s">
        <v>923</v>
      </c>
      <c r="E160" t="s">
        <v>706</v>
      </c>
      <c r="F160" t="s">
        <v>413</v>
      </c>
      <c r="G160" t="s">
        <v>19</v>
      </c>
      <c r="H160" t="s">
        <v>252</v>
      </c>
      <c r="I160" t="s">
        <v>216</v>
      </c>
      <c r="J160" t="s">
        <v>415</v>
      </c>
      <c r="K160" t="s">
        <v>465</v>
      </c>
      <c r="L160" s="2">
        <v>-169.99</v>
      </c>
      <c r="M160" t="s">
        <v>466</v>
      </c>
    </row>
    <row r="161" spans="1:13" x14ac:dyDescent="0.2">
      <c r="A161">
        <f t="shared" si="2"/>
        <v>160</v>
      </c>
      <c r="B161" s="1">
        <v>42461</v>
      </c>
      <c r="C161" t="s">
        <v>396</v>
      </c>
      <c r="D161" t="s">
        <v>923</v>
      </c>
      <c r="E161" t="s">
        <v>706</v>
      </c>
      <c r="F161" t="s">
        <v>721</v>
      </c>
      <c r="G161" t="s">
        <v>41</v>
      </c>
      <c r="H161" t="s">
        <v>459</v>
      </c>
      <c r="I161" t="s">
        <v>21</v>
      </c>
      <c r="J161" t="s">
        <v>460</v>
      </c>
      <c r="K161" t="s">
        <v>461</v>
      </c>
      <c r="L161" s="2">
        <v>-50</v>
      </c>
      <c r="M161" t="s">
        <v>260</v>
      </c>
    </row>
    <row r="162" spans="1:13" x14ac:dyDescent="0.2">
      <c r="A162">
        <f t="shared" si="2"/>
        <v>161</v>
      </c>
      <c r="B162" s="1">
        <v>42461</v>
      </c>
      <c r="C162" t="s">
        <v>396</v>
      </c>
      <c r="D162" t="s">
        <v>923</v>
      </c>
      <c r="E162" t="s">
        <v>706</v>
      </c>
      <c r="F162" t="s">
        <v>721</v>
      </c>
      <c r="G162" t="s">
        <v>41</v>
      </c>
      <c r="H162" t="s">
        <v>462</v>
      </c>
      <c r="I162" t="s">
        <v>21</v>
      </c>
      <c r="J162" t="s">
        <v>460</v>
      </c>
      <c r="K162" t="s">
        <v>461</v>
      </c>
      <c r="L162" s="2">
        <v>-50</v>
      </c>
      <c r="M162" t="s">
        <v>463</v>
      </c>
    </row>
    <row r="163" spans="1:13" x14ac:dyDescent="0.2">
      <c r="A163">
        <f t="shared" si="2"/>
        <v>162</v>
      </c>
      <c r="B163" s="1">
        <v>42461</v>
      </c>
      <c r="C163" t="s">
        <v>396</v>
      </c>
      <c r="D163" t="s">
        <v>923</v>
      </c>
      <c r="E163" t="s">
        <v>706</v>
      </c>
      <c r="F163" t="s">
        <v>721</v>
      </c>
      <c r="G163" t="s">
        <v>41</v>
      </c>
      <c r="H163" t="s">
        <v>464</v>
      </c>
      <c r="I163" t="s">
        <v>21</v>
      </c>
      <c r="J163" t="s">
        <v>460</v>
      </c>
      <c r="K163" t="s">
        <v>461</v>
      </c>
      <c r="L163" s="2">
        <v>-117.7</v>
      </c>
      <c r="M163" t="s">
        <v>371</v>
      </c>
    </row>
    <row r="164" spans="1:13" x14ac:dyDescent="0.2">
      <c r="A164">
        <f t="shared" si="2"/>
        <v>163</v>
      </c>
      <c r="B164" s="1">
        <v>42463</v>
      </c>
      <c r="C164" t="s">
        <v>396</v>
      </c>
      <c r="D164" t="s">
        <v>923</v>
      </c>
      <c r="E164" t="s">
        <v>706</v>
      </c>
      <c r="F164" t="s">
        <v>454</v>
      </c>
      <c r="G164" t="s">
        <v>155</v>
      </c>
      <c r="H164" t="s">
        <v>455</v>
      </c>
      <c r="I164" t="s">
        <v>21</v>
      </c>
      <c r="J164" t="s">
        <v>25</v>
      </c>
      <c r="K164" t="s">
        <v>442</v>
      </c>
      <c r="L164" s="2">
        <v>-329.89</v>
      </c>
      <c r="M164" t="s">
        <v>317</v>
      </c>
    </row>
    <row r="165" spans="1:13" x14ac:dyDescent="0.2">
      <c r="A165">
        <f t="shared" si="2"/>
        <v>164</v>
      </c>
      <c r="B165" s="1">
        <v>42463</v>
      </c>
      <c r="C165" t="s">
        <v>396</v>
      </c>
      <c r="D165" t="s">
        <v>923</v>
      </c>
      <c r="E165" t="s">
        <v>706</v>
      </c>
      <c r="F165" t="s">
        <v>456</v>
      </c>
      <c r="G165" t="s">
        <v>54</v>
      </c>
      <c r="H165" t="s">
        <v>457</v>
      </c>
      <c r="I165" t="s">
        <v>21</v>
      </c>
      <c r="J165" t="s">
        <v>25</v>
      </c>
      <c r="K165" t="s">
        <v>458</v>
      </c>
      <c r="L165" s="2">
        <v>-59.55</v>
      </c>
      <c r="M165" t="s">
        <v>38</v>
      </c>
    </row>
    <row r="166" spans="1:13" x14ac:dyDescent="0.2">
      <c r="A166">
        <f t="shared" si="2"/>
        <v>165</v>
      </c>
      <c r="B166" s="1">
        <v>42466</v>
      </c>
      <c r="C166" t="s">
        <v>396</v>
      </c>
      <c r="D166" t="s">
        <v>923</v>
      </c>
      <c r="E166" t="s">
        <v>706</v>
      </c>
      <c r="F166" t="s">
        <v>506</v>
      </c>
      <c r="G166" t="s">
        <v>655</v>
      </c>
      <c r="H166" t="s">
        <v>445</v>
      </c>
      <c r="I166" t="s">
        <v>21</v>
      </c>
      <c r="J166" t="s">
        <v>25</v>
      </c>
      <c r="K166" t="s">
        <v>442</v>
      </c>
      <c r="L166" s="2">
        <v>-48.29</v>
      </c>
      <c r="M166" t="s">
        <v>446</v>
      </c>
    </row>
    <row r="167" spans="1:13" x14ac:dyDescent="0.2">
      <c r="A167">
        <f t="shared" si="2"/>
        <v>166</v>
      </c>
      <c r="B167" s="1">
        <v>42466</v>
      </c>
      <c r="C167" t="s">
        <v>396</v>
      </c>
      <c r="D167" t="s">
        <v>923</v>
      </c>
      <c r="E167" t="s">
        <v>706</v>
      </c>
      <c r="F167" t="s">
        <v>506</v>
      </c>
      <c r="G167" t="s">
        <v>655</v>
      </c>
      <c r="H167" t="s">
        <v>447</v>
      </c>
      <c r="I167" t="s">
        <v>21</v>
      </c>
      <c r="J167" t="s">
        <v>25</v>
      </c>
      <c r="K167" t="s">
        <v>442</v>
      </c>
      <c r="L167" s="2">
        <v>-776.3</v>
      </c>
      <c r="M167" t="s">
        <v>68</v>
      </c>
    </row>
    <row r="168" spans="1:13" x14ac:dyDescent="0.2">
      <c r="A168">
        <f t="shared" si="2"/>
        <v>167</v>
      </c>
      <c r="B168" s="1">
        <v>42466</v>
      </c>
      <c r="C168" t="s">
        <v>396</v>
      </c>
      <c r="D168" t="s">
        <v>923</v>
      </c>
      <c r="E168" t="s">
        <v>706</v>
      </c>
      <c r="F168" t="s">
        <v>506</v>
      </c>
      <c r="G168" t="s">
        <v>655</v>
      </c>
      <c r="H168" t="s">
        <v>448</v>
      </c>
      <c r="I168" t="s">
        <v>21</v>
      </c>
      <c r="J168" t="s">
        <v>25</v>
      </c>
      <c r="K168" t="s">
        <v>442</v>
      </c>
      <c r="L168" s="2">
        <v>-1561.86</v>
      </c>
      <c r="M168" t="s">
        <v>68</v>
      </c>
    </row>
    <row r="169" spans="1:13" x14ac:dyDescent="0.2">
      <c r="A169">
        <f t="shared" si="2"/>
        <v>168</v>
      </c>
      <c r="B169" s="1">
        <v>42466</v>
      </c>
      <c r="C169" t="s">
        <v>396</v>
      </c>
      <c r="D169" t="s">
        <v>923</v>
      </c>
      <c r="E169" t="s">
        <v>706</v>
      </c>
      <c r="F169" t="s">
        <v>506</v>
      </c>
      <c r="G169" t="s">
        <v>655</v>
      </c>
      <c r="H169" t="s">
        <v>449</v>
      </c>
      <c r="I169" t="s">
        <v>21</v>
      </c>
      <c r="J169" t="s">
        <v>25</v>
      </c>
      <c r="K169" t="s">
        <v>442</v>
      </c>
      <c r="L169" s="2">
        <v>-592.59</v>
      </c>
      <c r="M169" t="s">
        <v>68</v>
      </c>
    </row>
    <row r="170" spans="1:13" x14ac:dyDescent="0.2">
      <c r="A170">
        <f t="shared" si="2"/>
        <v>169</v>
      </c>
      <c r="B170" s="1">
        <v>42466</v>
      </c>
      <c r="C170" t="s">
        <v>396</v>
      </c>
      <c r="D170" t="s">
        <v>923</v>
      </c>
      <c r="E170" t="s">
        <v>706</v>
      </c>
      <c r="F170" t="s">
        <v>506</v>
      </c>
      <c r="G170" t="s">
        <v>655</v>
      </c>
      <c r="H170" t="s">
        <v>450</v>
      </c>
      <c r="I170" t="s">
        <v>21</v>
      </c>
      <c r="J170" t="s">
        <v>25</v>
      </c>
      <c r="K170" t="s">
        <v>442</v>
      </c>
      <c r="L170" s="2">
        <v>-611.08000000000004</v>
      </c>
      <c r="M170" t="s">
        <v>451</v>
      </c>
    </row>
    <row r="171" spans="1:13" x14ac:dyDescent="0.2">
      <c r="A171">
        <f t="shared" si="2"/>
        <v>170</v>
      </c>
      <c r="B171" s="1">
        <v>42466</v>
      </c>
      <c r="C171" t="s">
        <v>396</v>
      </c>
      <c r="D171" t="s">
        <v>923</v>
      </c>
      <c r="E171" t="s">
        <v>706</v>
      </c>
      <c r="F171" t="s">
        <v>506</v>
      </c>
      <c r="G171" t="s">
        <v>655</v>
      </c>
      <c r="H171" t="s">
        <v>452</v>
      </c>
      <c r="I171" t="s">
        <v>21</v>
      </c>
      <c r="J171" t="s">
        <v>25</v>
      </c>
      <c r="K171" t="s">
        <v>442</v>
      </c>
      <c r="L171" s="2">
        <v>-283.33</v>
      </c>
      <c r="M171" t="s">
        <v>38</v>
      </c>
    </row>
    <row r="172" spans="1:13" x14ac:dyDescent="0.2">
      <c r="A172">
        <f t="shared" si="2"/>
        <v>171</v>
      </c>
      <c r="B172" s="1">
        <v>42466</v>
      </c>
      <c r="C172" t="s">
        <v>396</v>
      </c>
      <c r="D172" t="s">
        <v>923</v>
      </c>
      <c r="E172" t="s">
        <v>706</v>
      </c>
      <c r="F172" t="s">
        <v>506</v>
      </c>
      <c r="G172" t="s">
        <v>655</v>
      </c>
      <c r="H172" t="s">
        <v>78</v>
      </c>
      <c r="I172" t="s">
        <v>21</v>
      </c>
      <c r="J172" t="s">
        <v>25</v>
      </c>
      <c r="K172" t="s">
        <v>442</v>
      </c>
      <c r="L172" s="2">
        <v>-671</v>
      </c>
      <c r="M172" t="s">
        <v>453</v>
      </c>
    </row>
    <row r="173" spans="1:13" x14ac:dyDescent="0.2">
      <c r="A173">
        <f t="shared" si="2"/>
        <v>172</v>
      </c>
      <c r="B173" s="1">
        <v>42467</v>
      </c>
      <c r="C173" t="s">
        <v>396</v>
      </c>
      <c r="D173" t="s">
        <v>923</v>
      </c>
      <c r="E173" t="s">
        <v>706</v>
      </c>
      <c r="F173" t="s">
        <v>902</v>
      </c>
      <c r="G173" t="s">
        <v>19</v>
      </c>
      <c r="H173" t="s">
        <v>16</v>
      </c>
      <c r="I173" t="s">
        <v>30</v>
      </c>
      <c r="J173" t="s">
        <v>222</v>
      </c>
      <c r="L173" s="2">
        <v>-434</v>
      </c>
      <c r="M173" t="s">
        <v>444</v>
      </c>
    </row>
    <row r="174" spans="1:13" x14ac:dyDescent="0.2">
      <c r="A174">
        <f t="shared" si="2"/>
        <v>173</v>
      </c>
      <c r="B174" s="1">
        <v>42468</v>
      </c>
      <c r="C174" t="s">
        <v>396</v>
      </c>
      <c r="D174" t="s">
        <v>923</v>
      </c>
      <c r="E174" t="s">
        <v>706</v>
      </c>
      <c r="F174" t="s">
        <v>75</v>
      </c>
      <c r="G174" t="s">
        <v>155</v>
      </c>
      <c r="H174" t="s">
        <v>441</v>
      </c>
      <c r="I174" t="s">
        <v>21</v>
      </c>
      <c r="J174" t="s">
        <v>25</v>
      </c>
      <c r="K174" t="s">
        <v>442</v>
      </c>
      <c r="L174" s="2">
        <v>-226.99</v>
      </c>
      <c r="M174" t="s">
        <v>443</v>
      </c>
    </row>
    <row r="175" spans="1:13" x14ac:dyDescent="0.2">
      <c r="A175">
        <f t="shared" si="2"/>
        <v>174</v>
      </c>
      <c r="B175" s="1">
        <v>42469</v>
      </c>
      <c r="C175" t="s">
        <v>396</v>
      </c>
      <c r="D175" t="s">
        <v>923</v>
      </c>
      <c r="E175" t="s">
        <v>706</v>
      </c>
      <c r="F175" t="s">
        <v>438</v>
      </c>
      <c r="G175" t="s">
        <v>19</v>
      </c>
      <c r="H175" t="s">
        <v>439</v>
      </c>
      <c r="I175" t="s">
        <v>29</v>
      </c>
      <c r="J175" t="s">
        <v>25</v>
      </c>
      <c r="K175" t="s">
        <v>419</v>
      </c>
      <c r="L175" s="2">
        <v>-81.41</v>
      </c>
      <c r="M175" t="s">
        <v>49</v>
      </c>
    </row>
    <row r="176" spans="1:13" x14ac:dyDescent="0.2">
      <c r="A176">
        <f t="shared" si="2"/>
        <v>175</v>
      </c>
      <c r="B176" s="1">
        <v>42469</v>
      </c>
      <c r="C176" t="s">
        <v>396</v>
      </c>
      <c r="D176" t="s">
        <v>923</v>
      </c>
      <c r="E176" t="s">
        <v>706</v>
      </c>
      <c r="F176" t="s">
        <v>36</v>
      </c>
      <c r="G176" t="s">
        <v>155</v>
      </c>
      <c r="H176" t="s">
        <v>440</v>
      </c>
      <c r="I176" t="s">
        <v>216</v>
      </c>
      <c r="J176" t="s">
        <v>36</v>
      </c>
      <c r="L176" s="2">
        <v>-35.04</v>
      </c>
      <c r="M176" t="s">
        <v>306</v>
      </c>
    </row>
    <row r="177" spans="1:14" x14ac:dyDescent="0.2">
      <c r="A177">
        <f t="shared" si="2"/>
        <v>176</v>
      </c>
      <c r="B177" s="1">
        <v>42474</v>
      </c>
      <c r="C177" t="s">
        <v>396</v>
      </c>
      <c r="D177" t="s">
        <v>923</v>
      </c>
      <c r="E177" t="s">
        <v>706</v>
      </c>
      <c r="F177" t="s">
        <v>437</v>
      </c>
      <c r="G177" t="s">
        <v>19</v>
      </c>
      <c r="H177" t="s">
        <v>28</v>
      </c>
      <c r="I177" t="s">
        <v>29</v>
      </c>
      <c r="J177" t="s">
        <v>31</v>
      </c>
      <c r="L177" s="2">
        <v>-250.7</v>
      </c>
      <c r="M177" t="s">
        <v>28</v>
      </c>
    </row>
    <row r="178" spans="1:14" x14ac:dyDescent="0.2">
      <c r="A178">
        <f t="shared" si="2"/>
        <v>177</v>
      </c>
      <c r="B178" s="1">
        <v>42477</v>
      </c>
      <c r="C178" t="s">
        <v>396</v>
      </c>
      <c r="D178" t="s">
        <v>923</v>
      </c>
      <c r="E178" t="s">
        <v>706</v>
      </c>
      <c r="F178" t="s">
        <v>75</v>
      </c>
      <c r="G178" t="s">
        <v>155</v>
      </c>
      <c r="H178" t="s">
        <v>434</v>
      </c>
      <c r="I178" t="s">
        <v>216</v>
      </c>
      <c r="J178" t="s">
        <v>25</v>
      </c>
      <c r="K178" t="s">
        <v>419</v>
      </c>
      <c r="L178" s="2">
        <v>-429.47</v>
      </c>
      <c r="M178" t="s">
        <v>435</v>
      </c>
    </row>
    <row r="179" spans="1:14" x14ac:dyDescent="0.2">
      <c r="A179">
        <f t="shared" si="2"/>
        <v>178</v>
      </c>
      <c r="B179" s="1">
        <v>42477</v>
      </c>
      <c r="C179" t="s">
        <v>396</v>
      </c>
      <c r="D179" t="s">
        <v>923</v>
      </c>
      <c r="E179" t="s">
        <v>706</v>
      </c>
      <c r="F179" t="s">
        <v>75</v>
      </c>
      <c r="G179" t="s">
        <v>155</v>
      </c>
      <c r="H179" t="s">
        <v>436</v>
      </c>
      <c r="I179" t="s">
        <v>216</v>
      </c>
      <c r="J179" t="s">
        <v>25</v>
      </c>
      <c r="L179" s="2">
        <v>-124.17</v>
      </c>
      <c r="M179" t="s">
        <v>313</v>
      </c>
      <c r="N179" t="s">
        <v>291</v>
      </c>
    </row>
    <row r="180" spans="1:14" x14ac:dyDescent="0.2">
      <c r="A180">
        <f t="shared" si="2"/>
        <v>179</v>
      </c>
      <c r="B180" s="1">
        <v>42479</v>
      </c>
      <c r="C180" t="s">
        <v>396</v>
      </c>
      <c r="D180" t="s">
        <v>923</v>
      </c>
      <c r="E180" t="s">
        <v>706</v>
      </c>
      <c r="F180" t="s">
        <v>722</v>
      </c>
      <c r="G180" t="s">
        <v>19</v>
      </c>
      <c r="H180" t="s">
        <v>432</v>
      </c>
      <c r="I180" t="s">
        <v>29</v>
      </c>
      <c r="J180" t="s">
        <v>64</v>
      </c>
      <c r="L180" s="2">
        <v>-45</v>
      </c>
      <c r="M180" t="s">
        <v>234</v>
      </c>
    </row>
    <row r="181" spans="1:14" x14ac:dyDescent="0.2">
      <c r="A181">
        <f t="shared" si="2"/>
        <v>180</v>
      </c>
      <c r="B181" s="1">
        <v>42479</v>
      </c>
      <c r="C181" t="s">
        <v>396</v>
      </c>
      <c r="D181" t="s">
        <v>923</v>
      </c>
      <c r="E181" t="s">
        <v>706</v>
      </c>
      <c r="F181" t="s">
        <v>723</v>
      </c>
      <c r="G181" t="s">
        <v>54</v>
      </c>
      <c r="H181" t="s">
        <v>433</v>
      </c>
      <c r="I181" t="s">
        <v>21</v>
      </c>
      <c r="J181" t="s">
        <v>25</v>
      </c>
      <c r="L181" s="2">
        <v>-220</v>
      </c>
      <c r="M181" t="s">
        <v>234</v>
      </c>
    </row>
    <row r="182" spans="1:14" x14ac:dyDescent="0.2">
      <c r="A182">
        <f t="shared" si="2"/>
        <v>181</v>
      </c>
      <c r="B182" s="1">
        <v>42480</v>
      </c>
      <c r="C182" t="s">
        <v>396</v>
      </c>
      <c r="D182" t="s">
        <v>923</v>
      </c>
      <c r="E182" t="s">
        <v>706</v>
      </c>
      <c r="F182" t="s">
        <v>75</v>
      </c>
      <c r="G182" t="s">
        <v>155</v>
      </c>
      <c r="H182" t="s">
        <v>428</v>
      </c>
      <c r="I182" t="s">
        <v>216</v>
      </c>
      <c r="J182" t="s">
        <v>25</v>
      </c>
      <c r="L182" s="2">
        <v>-114.74</v>
      </c>
      <c r="M182" t="s">
        <v>38</v>
      </c>
    </row>
    <row r="183" spans="1:14" x14ac:dyDescent="0.2">
      <c r="A183">
        <f t="shared" si="2"/>
        <v>182</v>
      </c>
      <c r="B183" s="1">
        <v>42480</v>
      </c>
      <c r="C183" t="s">
        <v>396</v>
      </c>
      <c r="D183" t="s">
        <v>923</v>
      </c>
      <c r="E183" t="s">
        <v>706</v>
      </c>
      <c r="F183" t="s">
        <v>429</v>
      </c>
      <c r="G183" t="s">
        <v>19</v>
      </c>
      <c r="H183" t="s">
        <v>430</v>
      </c>
      <c r="I183" t="s">
        <v>29</v>
      </c>
      <c r="J183" t="s">
        <v>36</v>
      </c>
      <c r="L183" s="2">
        <v>-86</v>
      </c>
      <c r="M183" t="s">
        <v>234</v>
      </c>
      <c r="N183" t="s">
        <v>291</v>
      </c>
    </row>
    <row r="184" spans="1:14" x14ac:dyDescent="0.2">
      <c r="A184">
        <f t="shared" si="2"/>
        <v>183</v>
      </c>
      <c r="B184" s="1">
        <v>42480</v>
      </c>
      <c r="C184" t="s">
        <v>396</v>
      </c>
      <c r="D184" t="s">
        <v>923</v>
      </c>
      <c r="E184" t="s">
        <v>12</v>
      </c>
      <c r="F184" t="s">
        <v>431</v>
      </c>
      <c r="G184" t="s">
        <v>14</v>
      </c>
      <c r="I184" t="s">
        <v>14</v>
      </c>
      <c r="J184" t="s">
        <v>31</v>
      </c>
      <c r="L184" s="2">
        <v>2000</v>
      </c>
      <c r="M184" t="s">
        <v>16</v>
      </c>
    </row>
    <row r="185" spans="1:14" x14ac:dyDescent="0.2">
      <c r="A185">
        <f t="shared" si="2"/>
        <v>184</v>
      </c>
      <c r="B185" s="1">
        <v>42481</v>
      </c>
      <c r="C185" t="s">
        <v>396</v>
      </c>
      <c r="D185" t="s">
        <v>923</v>
      </c>
      <c r="E185" t="s">
        <v>706</v>
      </c>
      <c r="F185" t="s">
        <v>724</v>
      </c>
      <c r="G185" t="s">
        <v>19</v>
      </c>
      <c r="H185" t="s">
        <v>28</v>
      </c>
      <c r="I185" t="s">
        <v>29</v>
      </c>
      <c r="J185" t="s">
        <v>25</v>
      </c>
      <c r="L185" s="2">
        <v>-1507.75</v>
      </c>
      <c r="M185" t="s">
        <v>28</v>
      </c>
    </row>
    <row r="186" spans="1:14" x14ac:dyDescent="0.2">
      <c r="A186">
        <f t="shared" si="2"/>
        <v>185</v>
      </c>
      <c r="B186" s="1">
        <v>42483</v>
      </c>
      <c r="C186" t="s">
        <v>396</v>
      </c>
      <c r="D186" t="s">
        <v>923</v>
      </c>
      <c r="E186" t="s">
        <v>706</v>
      </c>
      <c r="F186" t="s">
        <v>427</v>
      </c>
      <c r="G186" t="s">
        <v>19</v>
      </c>
      <c r="H186" t="s">
        <v>28</v>
      </c>
      <c r="I186" t="s">
        <v>29</v>
      </c>
      <c r="J186" t="s">
        <v>25</v>
      </c>
      <c r="L186" s="2">
        <v>-245</v>
      </c>
      <c r="M186" t="s">
        <v>28</v>
      </c>
    </row>
    <row r="187" spans="1:14" x14ac:dyDescent="0.2">
      <c r="A187">
        <f t="shared" si="2"/>
        <v>186</v>
      </c>
      <c r="B187" s="1">
        <v>42485</v>
      </c>
      <c r="C187" t="s">
        <v>396</v>
      </c>
      <c r="D187" t="s">
        <v>923</v>
      </c>
      <c r="E187" t="s">
        <v>706</v>
      </c>
      <c r="F187" t="s">
        <v>707</v>
      </c>
      <c r="G187" t="s">
        <v>655</v>
      </c>
      <c r="H187" t="s">
        <v>29</v>
      </c>
      <c r="I187" t="s">
        <v>29</v>
      </c>
      <c r="J187" t="s">
        <v>25</v>
      </c>
      <c r="K187" t="s">
        <v>420</v>
      </c>
      <c r="L187" s="2">
        <v>-19</v>
      </c>
      <c r="M187" t="s">
        <v>234</v>
      </c>
    </row>
    <row r="188" spans="1:14" x14ac:dyDescent="0.2">
      <c r="A188">
        <f t="shared" si="2"/>
        <v>187</v>
      </c>
      <c r="B188" s="1">
        <v>42485</v>
      </c>
      <c r="C188" t="s">
        <v>396</v>
      </c>
      <c r="D188" t="s">
        <v>923</v>
      </c>
      <c r="E188" t="s">
        <v>706</v>
      </c>
      <c r="F188" t="s">
        <v>707</v>
      </c>
      <c r="G188" t="s">
        <v>655</v>
      </c>
      <c r="H188" t="s">
        <v>421</v>
      </c>
      <c r="I188" t="s">
        <v>216</v>
      </c>
      <c r="J188" t="s">
        <v>25</v>
      </c>
      <c r="K188" t="s">
        <v>420</v>
      </c>
      <c r="L188" s="2">
        <v>-1.6</v>
      </c>
      <c r="M188" t="s">
        <v>234</v>
      </c>
    </row>
    <row r="189" spans="1:14" x14ac:dyDescent="0.2">
      <c r="A189">
        <f t="shared" si="2"/>
        <v>188</v>
      </c>
      <c r="B189" s="1">
        <v>42485</v>
      </c>
      <c r="C189" t="s">
        <v>396</v>
      </c>
      <c r="D189" t="s">
        <v>923</v>
      </c>
      <c r="E189" t="s">
        <v>706</v>
      </c>
      <c r="F189" t="s">
        <v>724</v>
      </c>
      <c r="G189" t="s">
        <v>19</v>
      </c>
      <c r="H189" t="s">
        <v>422</v>
      </c>
      <c r="I189" t="s">
        <v>21</v>
      </c>
      <c r="J189" t="s">
        <v>25</v>
      </c>
      <c r="K189" t="s">
        <v>423</v>
      </c>
      <c r="L189" s="2">
        <v>-47.98</v>
      </c>
      <c r="M189" t="s">
        <v>49</v>
      </c>
    </row>
    <row r="190" spans="1:14" x14ac:dyDescent="0.2">
      <c r="A190">
        <f t="shared" si="2"/>
        <v>189</v>
      </c>
      <c r="B190" s="1">
        <v>42485</v>
      </c>
      <c r="C190" t="s">
        <v>396</v>
      </c>
      <c r="D190" t="s">
        <v>923</v>
      </c>
      <c r="E190" t="s">
        <v>706</v>
      </c>
      <c r="F190" t="s">
        <v>298</v>
      </c>
      <c r="G190" t="s">
        <v>655</v>
      </c>
      <c r="H190" t="s">
        <v>299</v>
      </c>
      <c r="I190" t="s">
        <v>29</v>
      </c>
      <c r="J190" t="s">
        <v>25</v>
      </c>
      <c r="K190" t="s">
        <v>419</v>
      </c>
      <c r="L190" s="2">
        <v>-8.35</v>
      </c>
      <c r="M190" t="s">
        <v>299</v>
      </c>
    </row>
    <row r="191" spans="1:14" x14ac:dyDescent="0.2">
      <c r="A191">
        <f t="shared" si="2"/>
        <v>190</v>
      </c>
      <c r="B191" s="1">
        <v>42485</v>
      </c>
      <c r="C191" t="s">
        <v>396</v>
      </c>
      <c r="D191" t="s">
        <v>923</v>
      </c>
      <c r="E191" t="s">
        <v>706</v>
      </c>
      <c r="F191" t="s">
        <v>298</v>
      </c>
      <c r="G191" t="s">
        <v>655</v>
      </c>
      <c r="H191" t="s">
        <v>424</v>
      </c>
      <c r="I191" t="s">
        <v>29</v>
      </c>
      <c r="J191" t="s">
        <v>25</v>
      </c>
      <c r="K191" t="s">
        <v>419</v>
      </c>
      <c r="L191" s="2">
        <v>-6.3</v>
      </c>
      <c r="M191" t="s">
        <v>424</v>
      </c>
    </row>
    <row r="192" spans="1:14" x14ac:dyDescent="0.2">
      <c r="A192">
        <f t="shared" si="2"/>
        <v>191</v>
      </c>
      <c r="B192" s="1">
        <v>42485</v>
      </c>
      <c r="C192" t="s">
        <v>396</v>
      </c>
      <c r="D192" t="s">
        <v>923</v>
      </c>
      <c r="E192" t="s">
        <v>706</v>
      </c>
      <c r="F192" t="s">
        <v>298</v>
      </c>
      <c r="G192" t="s">
        <v>655</v>
      </c>
      <c r="H192" t="s">
        <v>425</v>
      </c>
      <c r="I192" t="s">
        <v>29</v>
      </c>
      <c r="J192" t="s">
        <v>25</v>
      </c>
      <c r="K192" t="s">
        <v>419</v>
      </c>
      <c r="L192" s="2">
        <v>-9.4700000000000006</v>
      </c>
      <c r="M192" t="s">
        <v>425</v>
      </c>
    </row>
    <row r="193" spans="1:14" x14ac:dyDescent="0.2">
      <c r="A193">
        <f t="shared" si="2"/>
        <v>192</v>
      </c>
      <c r="B193" s="1">
        <v>42485</v>
      </c>
      <c r="C193" t="s">
        <v>396</v>
      </c>
      <c r="D193" t="s">
        <v>923</v>
      </c>
      <c r="E193" t="s">
        <v>706</v>
      </c>
      <c r="F193" t="s">
        <v>298</v>
      </c>
      <c r="G193" t="s">
        <v>655</v>
      </c>
      <c r="H193" t="s">
        <v>299</v>
      </c>
      <c r="I193" t="s">
        <v>29</v>
      </c>
      <c r="J193" t="s">
        <v>25</v>
      </c>
      <c r="K193" t="s">
        <v>419</v>
      </c>
      <c r="L193" s="2">
        <v>-17.329999999999998</v>
      </c>
      <c r="M193" t="s">
        <v>299</v>
      </c>
    </row>
    <row r="194" spans="1:14" x14ac:dyDescent="0.2">
      <c r="A194">
        <f t="shared" si="2"/>
        <v>193</v>
      </c>
      <c r="B194" s="1">
        <v>42485</v>
      </c>
      <c r="C194" t="s">
        <v>396</v>
      </c>
      <c r="D194" t="s">
        <v>923</v>
      </c>
      <c r="E194" t="s">
        <v>706</v>
      </c>
      <c r="F194" t="s">
        <v>298</v>
      </c>
      <c r="G194" t="s">
        <v>655</v>
      </c>
      <c r="H194" t="s">
        <v>426</v>
      </c>
      <c r="I194" t="s">
        <v>29</v>
      </c>
      <c r="J194" t="s">
        <v>25</v>
      </c>
      <c r="K194" t="s">
        <v>419</v>
      </c>
      <c r="L194" s="2">
        <v>-1.39</v>
      </c>
      <c r="M194" t="s">
        <v>426</v>
      </c>
    </row>
    <row r="195" spans="1:14" x14ac:dyDescent="0.2">
      <c r="A195">
        <f t="shared" ref="A195:A258" si="3">A194+1</f>
        <v>194</v>
      </c>
      <c r="B195" s="1">
        <v>42485</v>
      </c>
      <c r="C195" t="s">
        <v>396</v>
      </c>
      <c r="D195" t="s">
        <v>923</v>
      </c>
      <c r="E195" t="s">
        <v>706</v>
      </c>
      <c r="F195" t="s">
        <v>298</v>
      </c>
      <c r="G195" t="s">
        <v>655</v>
      </c>
      <c r="H195" t="s">
        <v>426</v>
      </c>
      <c r="I195" t="s">
        <v>29</v>
      </c>
      <c r="J195" t="s">
        <v>25</v>
      </c>
      <c r="K195" t="s">
        <v>419</v>
      </c>
      <c r="L195" s="2">
        <v>-7.91</v>
      </c>
      <c r="M195" t="s">
        <v>426</v>
      </c>
    </row>
    <row r="196" spans="1:14" x14ac:dyDescent="0.2">
      <c r="A196">
        <f t="shared" si="3"/>
        <v>195</v>
      </c>
      <c r="B196" s="1">
        <v>42486</v>
      </c>
      <c r="C196" t="s">
        <v>396</v>
      </c>
      <c r="D196" t="s">
        <v>923</v>
      </c>
      <c r="E196" t="s">
        <v>706</v>
      </c>
      <c r="F196" t="s">
        <v>725</v>
      </c>
      <c r="G196" t="s">
        <v>19</v>
      </c>
      <c r="H196" t="s">
        <v>417</v>
      </c>
      <c r="I196" t="s">
        <v>29</v>
      </c>
      <c r="J196" t="s">
        <v>25</v>
      </c>
      <c r="L196" s="2">
        <v>-30</v>
      </c>
      <c r="M196" t="s">
        <v>28</v>
      </c>
    </row>
    <row r="197" spans="1:14" x14ac:dyDescent="0.2">
      <c r="A197">
        <f t="shared" si="3"/>
        <v>196</v>
      </c>
      <c r="B197" s="1">
        <v>42486</v>
      </c>
      <c r="C197" t="s">
        <v>396</v>
      </c>
      <c r="D197" t="s">
        <v>923</v>
      </c>
      <c r="E197" t="s">
        <v>706</v>
      </c>
      <c r="F197" t="s">
        <v>506</v>
      </c>
      <c r="G197" t="s">
        <v>41</v>
      </c>
      <c r="H197" t="s">
        <v>418</v>
      </c>
      <c r="I197" t="s">
        <v>402</v>
      </c>
      <c r="J197" t="s">
        <v>25</v>
      </c>
      <c r="K197" t="s">
        <v>419</v>
      </c>
      <c r="L197" s="2">
        <v>-6.3999999999999986</v>
      </c>
      <c r="M197" t="s">
        <v>401</v>
      </c>
    </row>
    <row r="198" spans="1:14" x14ac:dyDescent="0.2">
      <c r="A198">
        <f t="shared" si="3"/>
        <v>197</v>
      </c>
      <c r="B198" s="1">
        <v>42486</v>
      </c>
      <c r="C198" t="s">
        <v>396</v>
      </c>
      <c r="D198" t="s">
        <v>923</v>
      </c>
      <c r="E198" t="s">
        <v>706</v>
      </c>
      <c r="F198" t="s">
        <v>506</v>
      </c>
      <c r="G198" t="s">
        <v>41</v>
      </c>
      <c r="H198" t="s">
        <v>418</v>
      </c>
      <c r="I198" t="s">
        <v>402</v>
      </c>
      <c r="J198" t="s">
        <v>25</v>
      </c>
      <c r="K198" t="s">
        <v>419</v>
      </c>
      <c r="L198" s="2">
        <v>-9.8000000000000007</v>
      </c>
      <c r="M198" t="s">
        <v>405</v>
      </c>
    </row>
    <row r="199" spans="1:14" x14ac:dyDescent="0.2">
      <c r="A199">
        <f t="shared" si="3"/>
        <v>198</v>
      </c>
      <c r="B199" s="1">
        <v>42493</v>
      </c>
      <c r="C199" t="s">
        <v>396</v>
      </c>
      <c r="D199" t="s">
        <v>923</v>
      </c>
      <c r="E199" t="s">
        <v>706</v>
      </c>
      <c r="F199" t="s">
        <v>413</v>
      </c>
      <c r="G199" t="s">
        <v>41</v>
      </c>
      <c r="H199" t="s">
        <v>414</v>
      </c>
      <c r="I199" t="s">
        <v>27</v>
      </c>
      <c r="J199" t="s">
        <v>415</v>
      </c>
      <c r="K199" t="s">
        <v>416</v>
      </c>
      <c r="L199" s="2">
        <v>-366</v>
      </c>
      <c r="M199" t="s">
        <v>180</v>
      </c>
    </row>
    <row r="200" spans="1:14" x14ac:dyDescent="0.2">
      <c r="A200">
        <f t="shared" si="3"/>
        <v>199</v>
      </c>
      <c r="B200" s="1">
        <v>42493</v>
      </c>
      <c r="C200" t="s">
        <v>396</v>
      </c>
      <c r="D200" t="s">
        <v>923</v>
      </c>
      <c r="E200" t="s">
        <v>706</v>
      </c>
      <c r="F200" t="s">
        <v>707</v>
      </c>
      <c r="G200" t="s">
        <v>41</v>
      </c>
      <c r="H200" t="s">
        <v>301</v>
      </c>
      <c r="I200" t="s">
        <v>29</v>
      </c>
      <c r="J200" t="s">
        <v>25</v>
      </c>
      <c r="K200" t="s">
        <v>300</v>
      </c>
      <c r="L200" s="2">
        <v>-8.1199999999999992</v>
      </c>
      <c r="M200" t="s">
        <v>301</v>
      </c>
    </row>
    <row r="201" spans="1:14" x14ac:dyDescent="0.2">
      <c r="A201">
        <f t="shared" si="3"/>
        <v>200</v>
      </c>
      <c r="B201" s="1">
        <v>42495</v>
      </c>
      <c r="C201" t="s">
        <v>396</v>
      </c>
      <c r="D201" t="s">
        <v>923</v>
      </c>
      <c r="E201" t="s">
        <v>706</v>
      </c>
      <c r="F201" t="s">
        <v>506</v>
      </c>
      <c r="G201" t="s">
        <v>655</v>
      </c>
      <c r="H201" t="s">
        <v>410</v>
      </c>
      <c r="I201" t="s">
        <v>21</v>
      </c>
      <c r="J201" t="s">
        <v>25</v>
      </c>
      <c r="K201" t="s">
        <v>403</v>
      </c>
      <c r="L201" s="2">
        <v>-9.35</v>
      </c>
      <c r="M201" t="s">
        <v>49</v>
      </c>
    </row>
    <row r="202" spans="1:14" x14ac:dyDescent="0.2">
      <c r="A202">
        <f t="shared" si="3"/>
        <v>201</v>
      </c>
      <c r="B202" s="1">
        <v>42495</v>
      </c>
      <c r="C202" t="s">
        <v>396</v>
      </c>
      <c r="D202" t="s">
        <v>923</v>
      </c>
      <c r="E202" t="s">
        <v>706</v>
      </c>
      <c r="F202" t="s">
        <v>506</v>
      </c>
      <c r="G202" t="s">
        <v>655</v>
      </c>
      <c r="H202" t="s">
        <v>846</v>
      </c>
      <c r="I202" t="s">
        <v>29</v>
      </c>
      <c r="J202" t="s">
        <v>25</v>
      </c>
      <c r="L202" s="2">
        <v>-10</v>
      </c>
      <c r="M202" t="s">
        <v>301</v>
      </c>
    </row>
    <row r="203" spans="1:14" x14ac:dyDescent="0.2">
      <c r="A203">
        <f t="shared" si="3"/>
        <v>202</v>
      </c>
      <c r="B203" s="1">
        <v>42495</v>
      </c>
      <c r="C203" t="s">
        <v>396</v>
      </c>
      <c r="D203" t="s">
        <v>923</v>
      </c>
      <c r="E203" t="s">
        <v>706</v>
      </c>
      <c r="F203" t="s">
        <v>506</v>
      </c>
      <c r="G203" t="s">
        <v>655</v>
      </c>
      <c r="H203" t="s">
        <v>411</v>
      </c>
      <c r="I203" t="s">
        <v>29</v>
      </c>
      <c r="J203" t="s">
        <v>25</v>
      </c>
      <c r="L203" s="2">
        <v>-10</v>
      </c>
      <c r="M203" t="s">
        <v>412</v>
      </c>
    </row>
    <row r="204" spans="1:14" x14ac:dyDescent="0.2">
      <c r="A204">
        <f t="shared" si="3"/>
        <v>203</v>
      </c>
      <c r="B204" s="1">
        <v>42496</v>
      </c>
      <c r="C204" t="s">
        <v>396</v>
      </c>
      <c r="D204" t="s">
        <v>923</v>
      </c>
      <c r="E204" t="s">
        <v>706</v>
      </c>
      <c r="F204" t="s">
        <v>406</v>
      </c>
      <c r="G204" t="s">
        <v>155</v>
      </c>
      <c r="H204" t="s">
        <v>408</v>
      </c>
      <c r="I204" t="s">
        <v>216</v>
      </c>
      <c r="J204" t="s">
        <v>31</v>
      </c>
      <c r="K204" t="s">
        <v>409</v>
      </c>
      <c r="L204" s="2">
        <v>-100</v>
      </c>
      <c r="M204" t="s">
        <v>234</v>
      </c>
    </row>
    <row r="205" spans="1:14" x14ac:dyDescent="0.2">
      <c r="A205">
        <f t="shared" si="3"/>
        <v>204</v>
      </c>
      <c r="B205" s="1">
        <v>42500</v>
      </c>
      <c r="C205" t="s">
        <v>396</v>
      </c>
      <c r="D205" t="s">
        <v>923</v>
      </c>
      <c r="E205" t="s">
        <v>706</v>
      </c>
      <c r="F205" t="s">
        <v>406</v>
      </c>
      <c r="G205" t="s">
        <v>155</v>
      </c>
      <c r="H205" t="s">
        <v>407</v>
      </c>
      <c r="I205" t="s">
        <v>216</v>
      </c>
      <c r="J205" t="s">
        <v>31</v>
      </c>
      <c r="L205" s="2">
        <v>-100</v>
      </c>
      <c r="M205" t="s">
        <v>234</v>
      </c>
      <c r="N205" t="s">
        <v>291</v>
      </c>
    </row>
    <row r="206" spans="1:14" x14ac:dyDescent="0.2">
      <c r="A206">
        <f t="shared" si="3"/>
        <v>205</v>
      </c>
      <c r="B206" s="1">
        <v>42533</v>
      </c>
      <c r="C206" t="s">
        <v>396</v>
      </c>
      <c r="D206" t="s">
        <v>923</v>
      </c>
      <c r="E206" t="s">
        <v>706</v>
      </c>
      <c r="F206" t="s">
        <v>506</v>
      </c>
      <c r="G206" t="s">
        <v>655</v>
      </c>
      <c r="H206" t="s">
        <v>401</v>
      </c>
      <c r="I206" t="s">
        <v>402</v>
      </c>
      <c r="J206" t="s">
        <v>25</v>
      </c>
      <c r="K206" t="s">
        <v>403</v>
      </c>
      <c r="L206" s="2">
        <v>-4.2</v>
      </c>
      <c r="M206" t="s">
        <v>401</v>
      </c>
    </row>
    <row r="207" spans="1:14" x14ac:dyDescent="0.2">
      <c r="A207">
        <f t="shared" si="3"/>
        <v>206</v>
      </c>
      <c r="B207" s="1">
        <v>42533</v>
      </c>
      <c r="C207" t="s">
        <v>396</v>
      </c>
      <c r="D207" t="s">
        <v>923</v>
      </c>
      <c r="E207" t="s">
        <v>706</v>
      </c>
      <c r="F207" t="s">
        <v>506</v>
      </c>
      <c r="G207" t="s">
        <v>655</v>
      </c>
      <c r="H207" t="s">
        <v>404</v>
      </c>
      <c r="I207" t="s">
        <v>402</v>
      </c>
      <c r="J207" t="s">
        <v>25</v>
      </c>
      <c r="K207" t="s">
        <v>403</v>
      </c>
      <c r="L207" s="2">
        <v>-10.3</v>
      </c>
      <c r="M207" t="s">
        <v>405</v>
      </c>
      <c r="N207" t="s">
        <v>291</v>
      </c>
    </row>
    <row r="208" spans="1:14" x14ac:dyDescent="0.2">
      <c r="A208">
        <f t="shared" si="3"/>
        <v>207</v>
      </c>
      <c r="B208" s="1">
        <v>42542</v>
      </c>
      <c r="C208" t="s">
        <v>396</v>
      </c>
      <c r="D208" t="s">
        <v>923</v>
      </c>
      <c r="E208" t="s">
        <v>706</v>
      </c>
      <c r="F208" t="s">
        <v>474</v>
      </c>
      <c r="G208" t="s">
        <v>19</v>
      </c>
      <c r="H208" t="s">
        <v>16</v>
      </c>
      <c r="I208" t="s">
        <v>234</v>
      </c>
      <c r="J208" t="s">
        <v>31</v>
      </c>
      <c r="L208" s="2">
        <v>-272</v>
      </c>
      <c r="M208" t="s">
        <v>234</v>
      </c>
    </row>
    <row r="209" spans="1:14" x14ac:dyDescent="0.2">
      <c r="A209">
        <f t="shared" si="3"/>
        <v>208</v>
      </c>
      <c r="B209" s="1">
        <v>42543</v>
      </c>
      <c r="C209" t="s">
        <v>396</v>
      </c>
      <c r="D209" t="s">
        <v>923</v>
      </c>
      <c r="E209" t="s">
        <v>706</v>
      </c>
      <c r="F209" t="s">
        <v>399</v>
      </c>
      <c r="G209" t="s">
        <v>19</v>
      </c>
      <c r="H209" t="s">
        <v>28</v>
      </c>
      <c r="I209" t="s">
        <v>29</v>
      </c>
      <c r="J209" t="s">
        <v>25</v>
      </c>
      <c r="L209" s="2">
        <v>-1256.0999999999999</v>
      </c>
      <c r="M209" t="s">
        <v>28</v>
      </c>
    </row>
    <row r="210" spans="1:14" x14ac:dyDescent="0.2">
      <c r="A210">
        <f t="shared" si="3"/>
        <v>209</v>
      </c>
      <c r="B210" s="1">
        <v>42543</v>
      </c>
      <c r="C210" t="s">
        <v>396</v>
      </c>
      <c r="D210" t="s">
        <v>923</v>
      </c>
      <c r="E210" t="s">
        <v>706</v>
      </c>
      <c r="F210" t="s">
        <v>400</v>
      </c>
      <c r="G210" t="s">
        <v>19</v>
      </c>
      <c r="H210" t="s">
        <v>28</v>
      </c>
      <c r="I210" t="s">
        <v>29</v>
      </c>
      <c r="J210" t="s">
        <v>25</v>
      </c>
      <c r="L210" s="2">
        <v>-695.5</v>
      </c>
      <c r="M210" t="s">
        <v>28</v>
      </c>
      <c r="N210" t="s">
        <v>291</v>
      </c>
    </row>
    <row r="211" spans="1:14" x14ac:dyDescent="0.2">
      <c r="A211">
        <f t="shared" si="3"/>
        <v>210</v>
      </c>
      <c r="B211" s="1">
        <v>42621</v>
      </c>
      <c r="C211" t="s">
        <v>396</v>
      </c>
      <c r="D211" t="s">
        <v>923</v>
      </c>
      <c r="E211" t="s">
        <v>706</v>
      </c>
      <c r="F211" t="s">
        <v>726</v>
      </c>
      <c r="G211" t="s">
        <v>164</v>
      </c>
      <c r="I211" t="s">
        <v>164</v>
      </c>
      <c r="J211" t="s">
        <v>18</v>
      </c>
      <c r="L211" s="2">
        <v>-2906.29</v>
      </c>
      <c r="M211" t="s">
        <v>16</v>
      </c>
    </row>
    <row r="212" spans="1:14" x14ac:dyDescent="0.2">
      <c r="A212">
        <f t="shared" si="3"/>
        <v>211</v>
      </c>
      <c r="B212" s="1">
        <v>42641</v>
      </c>
      <c r="C212" t="s">
        <v>396</v>
      </c>
      <c r="D212" t="s">
        <v>923</v>
      </c>
      <c r="E212" t="s">
        <v>12</v>
      </c>
      <c r="F212" t="s">
        <v>397</v>
      </c>
      <c r="G212" t="s">
        <v>17</v>
      </c>
      <c r="I212" t="s">
        <v>17</v>
      </c>
      <c r="J212" t="s">
        <v>18</v>
      </c>
      <c r="L212" s="2">
        <v>2000</v>
      </c>
      <c r="M212" t="s">
        <v>16</v>
      </c>
      <c r="N212" t="s">
        <v>398</v>
      </c>
    </row>
    <row r="213" spans="1:14" x14ac:dyDescent="0.2">
      <c r="A213">
        <f t="shared" si="3"/>
        <v>212</v>
      </c>
      <c r="B213" s="1">
        <v>42641</v>
      </c>
      <c r="C213" t="s">
        <v>290</v>
      </c>
      <c r="D213" t="s">
        <v>923</v>
      </c>
      <c r="E213" t="s">
        <v>12</v>
      </c>
      <c r="F213" t="s">
        <v>727</v>
      </c>
      <c r="G213" t="s">
        <v>17</v>
      </c>
      <c r="I213" t="s">
        <v>17</v>
      </c>
      <c r="J213" t="s">
        <v>18</v>
      </c>
      <c r="L213" s="2">
        <v>33141.839999999997</v>
      </c>
      <c r="M213" t="s">
        <v>16</v>
      </c>
      <c r="N213" t="s">
        <v>291</v>
      </c>
    </row>
    <row r="214" spans="1:14" x14ac:dyDescent="0.2">
      <c r="A214">
        <f t="shared" si="3"/>
        <v>213</v>
      </c>
      <c r="B214" s="1">
        <v>42662</v>
      </c>
      <c r="C214" t="s">
        <v>290</v>
      </c>
      <c r="D214" t="s">
        <v>923</v>
      </c>
      <c r="E214" t="s">
        <v>706</v>
      </c>
      <c r="F214" t="s">
        <v>896</v>
      </c>
      <c r="G214" t="s">
        <v>19</v>
      </c>
      <c r="H214" t="s">
        <v>395</v>
      </c>
      <c r="I214" t="s">
        <v>30</v>
      </c>
      <c r="J214" t="s">
        <v>222</v>
      </c>
      <c r="L214" s="2">
        <v>-504</v>
      </c>
      <c r="M214" t="s">
        <v>394</v>
      </c>
      <c r="N214" t="s">
        <v>697</v>
      </c>
    </row>
    <row r="215" spans="1:14" x14ac:dyDescent="0.2">
      <c r="A215">
        <f t="shared" si="3"/>
        <v>214</v>
      </c>
      <c r="B215" s="1">
        <v>42679</v>
      </c>
      <c r="C215" t="s">
        <v>290</v>
      </c>
      <c r="D215" t="s">
        <v>923</v>
      </c>
      <c r="E215" t="s">
        <v>706</v>
      </c>
      <c r="F215" t="s">
        <v>896</v>
      </c>
      <c r="G215" t="s">
        <v>19</v>
      </c>
      <c r="H215" t="s">
        <v>393</v>
      </c>
      <c r="I215" t="s">
        <v>30</v>
      </c>
      <c r="J215" t="s">
        <v>222</v>
      </c>
      <c r="L215" s="2">
        <v>-504</v>
      </c>
      <c r="M215" t="s">
        <v>394</v>
      </c>
      <c r="N215" t="s">
        <v>697</v>
      </c>
    </row>
    <row r="216" spans="1:14" x14ac:dyDescent="0.2">
      <c r="A216">
        <f t="shared" si="3"/>
        <v>215</v>
      </c>
      <c r="B216" s="1">
        <v>42690</v>
      </c>
      <c r="C216" t="s">
        <v>290</v>
      </c>
      <c r="D216" t="s">
        <v>923</v>
      </c>
      <c r="E216" t="s">
        <v>706</v>
      </c>
      <c r="F216" t="s">
        <v>506</v>
      </c>
      <c r="G216" t="s">
        <v>655</v>
      </c>
      <c r="H216" t="s">
        <v>392</v>
      </c>
      <c r="I216" t="s">
        <v>21</v>
      </c>
      <c r="J216" t="s">
        <v>25</v>
      </c>
      <c r="L216" s="2">
        <v>-2946.85</v>
      </c>
      <c r="M216" t="s">
        <v>68</v>
      </c>
    </row>
    <row r="217" spans="1:14" x14ac:dyDescent="0.2">
      <c r="A217">
        <f t="shared" si="3"/>
        <v>216</v>
      </c>
      <c r="B217" s="1">
        <v>42691</v>
      </c>
      <c r="C217" t="s">
        <v>290</v>
      </c>
      <c r="D217" t="s">
        <v>923</v>
      </c>
      <c r="E217" t="s">
        <v>706</v>
      </c>
      <c r="F217" t="s">
        <v>506</v>
      </c>
      <c r="G217" t="s">
        <v>655</v>
      </c>
      <c r="H217" t="s">
        <v>390</v>
      </c>
      <c r="I217" t="s">
        <v>21</v>
      </c>
      <c r="J217" t="s">
        <v>25</v>
      </c>
      <c r="L217" s="2">
        <v>-142.72</v>
      </c>
      <c r="M217" t="s">
        <v>391</v>
      </c>
    </row>
    <row r="218" spans="1:14" x14ac:dyDescent="0.2">
      <c r="A218">
        <f t="shared" si="3"/>
        <v>217</v>
      </c>
      <c r="B218" s="1">
        <v>42691</v>
      </c>
      <c r="C218" t="s">
        <v>290</v>
      </c>
      <c r="D218" t="s">
        <v>923</v>
      </c>
      <c r="E218" t="s">
        <v>706</v>
      </c>
      <c r="F218" t="s">
        <v>506</v>
      </c>
      <c r="G218" t="s">
        <v>655</v>
      </c>
      <c r="H218" t="s">
        <v>118</v>
      </c>
      <c r="I218" t="s">
        <v>21</v>
      </c>
      <c r="J218" t="s">
        <v>25</v>
      </c>
      <c r="L218" s="2">
        <v>-292.10000000000002</v>
      </c>
      <c r="M218" t="s">
        <v>38</v>
      </c>
    </row>
    <row r="219" spans="1:14" x14ac:dyDescent="0.2">
      <c r="A219">
        <f t="shared" si="3"/>
        <v>218</v>
      </c>
      <c r="B219" s="1">
        <v>42695</v>
      </c>
      <c r="C219" t="s">
        <v>290</v>
      </c>
      <c r="D219" t="s">
        <v>923</v>
      </c>
      <c r="E219" t="s">
        <v>706</v>
      </c>
      <c r="F219" t="s">
        <v>245</v>
      </c>
      <c r="G219" t="s">
        <v>19</v>
      </c>
      <c r="H219" t="s">
        <v>388</v>
      </c>
      <c r="I219" t="s">
        <v>21</v>
      </c>
      <c r="J219" t="s">
        <v>47</v>
      </c>
      <c r="L219" s="2">
        <v>-280</v>
      </c>
      <c r="M219" t="s">
        <v>389</v>
      </c>
    </row>
    <row r="220" spans="1:14" x14ac:dyDescent="0.2">
      <c r="A220">
        <f t="shared" si="3"/>
        <v>219</v>
      </c>
      <c r="B220" s="1">
        <v>42708</v>
      </c>
      <c r="C220" t="s">
        <v>290</v>
      </c>
      <c r="D220" t="s">
        <v>923</v>
      </c>
      <c r="E220" t="s">
        <v>706</v>
      </c>
      <c r="F220" t="s">
        <v>75</v>
      </c>
      <c r="G220" t="s">
        <v>155</v>
      </c>
      <c r="H220" t="s">
        <v>383</v>
      </c>
      <c r="I220" t="s">
        <v>21</v>
      </c>
      <c r="J220" t="s">
        <v>25</v>
      </c>
      <c r="K220" t="s">
        <v>384</v>
      </c>
      <c r="L220" s="2">
        <v>-31.86</v>
      </c>
      <c r="M220" t="s">
        <v>385</v>
      </c>
      <c r="N220" t="s">
        <v>386</v>
      </c>
    </row>
    <row r="221" spans="1:14" x14ac:dyDescent="0.2">
      <c r="A221">
        <f t="shared" si="3"/>
        <v>220</v>
      </c>
      <c r="B221" s="1">
        <v>42708</v>
      </c>
      <c r="C221" t="s">
        <v>290</v>
      </c>
      <c r="D221" t="s">
        <v>923</v>
      </c>
      <c r="E221" t="s">
        <v>706</v>
      </c>
      <c r="F221" t="s">
        <v>75</v>
      </c>
      <c r="G221" t="s">
        <v>155</v>
      </c>
      <c r="H221" t="s">
        <v>387</v>
      </c>
      <c r="I221" t="s">
        <v>21</v>
      </c>
      <c r="J221" t="s">
        <v>25</v>
      </c>
      <c r="K221" t="s">
        <v>384</v>
      </c>
      <c r="L221" s="2">
        <v>-27.25</v>
      </c>
      <c r="M221" t="s">
        <v>38</v>
      </c>
    </row>
    <row r="222" spans="1:14" x14ac:dyDescent="0.2">
      <c r="A222">
        <f t="shared" si="3"/>
        <v>221</v>
      </c>
      <c r="B222" s="1">
        <v>42776</v>
      </c>
      <c r="C222" t="s">
        <v>290</v>
      </c>
      <c r="D222" t="s">
        <v>923</v>
      </c>
      <c r="E222" t="s">
        <v>706</v>
      </c>
      <c r="F222" t="s">
        <v>728</v>
      </c>
      <c r="G222" t="s">
        <v>30</v>
      </c>
      <c r="H222" t="s">
        <v>381</v>
      </c>
      <c r="I222" t="s">
        <v>30</v>
      </c>
      <c r="J222" t="s">
        <v>222</v>
      </c>
      <c r="L222" s="2">
        <v>-2073.5</v>
      </c>
      <c r="M222" t="s">
        <v>257</v>
      </c>
      <c r="N222" t="s">
        <v>382</v>
      </c>
    </row>
    <row r="223" spans="1:14" x14ac:dyDescent="0.2">
      <c r="A223">
        <f t="shared" si="3"/>
        <v>222</v>
      </c>
      <c r="B223" s="1">
        <v>42781</v>
      </c>
      <c r="C223" t="s">
        <v>290</v>
      </c>
      <c r="D223" t="s">
        <v>923</v>
      </c>
      <c r="E223" t="s">
        <v>706</v>
      </c>
      <c r="F223" t="s">
        <v>730</v>
      </c>
      <c r="G223" t="s">
        <v>19</v>
      </c>
      <c r="H223" t="s">
        <v>28</v>
      </c>
      <c r="I223" t="s">
        <v>29</v>
      </c>
      <c r="J223" t="s">
        <v>25</v>
      </c>
      <c r="L223" s="2">
        <v>-219.8</v>
      </c>
      <c r="M223" t="s">
        <v>28</v>
      </c>
    </row>
    <row r="224" spans="1:14" x14ac:dyDescent="0.2">
      <c r="A224">
        <f t="shared" si="3"/>
        <v>223</v>
      </c>
      <c r="B224" s="1">
        <v>42781</v>
      </c>
      <c r="C224" t="s">
        <v>290</v>
      </c>
      <c r="D224" t="s">
        <v>923</v>
      </c>
      <c r="E224" t="s">
        <v>706</v>
      </c>
      <c r="F224" t="s">
        <v>729</v>
      </c>
      <c r="G224" t="s">
        <v>19</v>
      </c>
      <c r="H224" t="s">
        <v>28</v>
      </c>
      <c r="I224" t="s">
        <v>29</v>
      </c>
      <c r="J224" t="s">
        <v>222</v>
      </c>
      <c r="L224" s="2">
        <v>-205</v>
      </c>
      <c r="M224" t="s">
        <v>380</v>
      </c>
      <c r="N224" t="s">
        <v>297</v>
      </c>
    </row>
    <row r="225" spans="1:13" x14ac:dyDescent="0.2">
      <c r="A225">
        <f t="shared" si="3"/>
        <v>224</v>
      </c>
      <c r="B225" s="1">
        <v>42803</v>
      </c>
      <c r="C225" t="s">
        <v>290</v>
      </c>
      <c r="D225" t="s">
        <v>923</v>
      </c>
      <c r="E225" t="s">
        <v>706</v>
      </c>
      <c r="F225" t="s">
        <v>339</v>
      </c>
      <c r="G225" t="s">
        <v>30</v>
      </c>
      <c r="H225" t="s">
        <v>378</v>
      </c>
      <c r="I225" t="s">
        <v>30</v>
      </c>
      <c r="J225" t="s">
        <v>222</v>
      </c>
      <c r="L225" s="2">
        <v>-2000</v>
      </c>
      <c r="M225" t="s">
        <v>379</v>
      </c>
    </row>
    <row r="226" spans="1:13" x14ac:dyDescent="0.2">
      <c r="A226">
        <f t="shared" si="3"/>
        <v>225</v>
      </c>
      <c r="B226" s="1">
        <v>42809</v>
      </c>
      <c r="C226" t="s">
        <v>290</v>
      </c>
      <c r="D226" t="s">
        <v>923</v>
      </c>
      <c r="E226" t="s">
        <v>706</v>
      </c>
      <c r="F226" t="s">
        <v>731</v>
      </c>
      <c r="G226" t="s">
        <v>19</v>
      </c>
      <c r="H226" t="s">
        <v>377</v>
      </c>
      <c r="I226" t="s">
        <v>29</v>
      </c>
      <c r="J226" t="s">
        <v>25</v>
      </c>
      <c r="L226" s="2">
        <v>-7740</v>
      </c>
      <c r="M226" t="s">
        <v>28</v>
      </c>
    </row>
    <row r="227" spans="1:13" x14ac:dyDescent="0.2">
      <c r="A227">
        <f t="shared" si="3"/>
        <v>226</v>
      </c>
      <c r="B227" s="1">
        <v>42814</v>
      </c>
      <c r="C227" t="s">
        <v>290</v>
      </c>
      <c r="D227" t="s">
        <v>923</v>
      </c>
      <c r="E227" t="s">
        <v>706</v>
      </c>
      <c r="F227" t="s">
        <v>245</v>
      </c>
      <c r="G227" t="s">
        <v>19</v>
      </c>
      <c r="H227" t="s">
        <v>376</v>
      </c>
      <c r="I227" t="s">
        <v>21</v>
      </c>
      <c r="J227" t="s">
        <v>47</v>
      </c>
      <c r="L227" s="2">
        <v>-454.1</v>
      </c>
      <c r="M227" t="s">
        <v>38</v>
      </c>
    </row>
    <row r="228" spans="1:13" x14ac:dyDescent="0.2">
      <c r="A228">
        <f t="shared" si="3"/>
        <v>227</v>
      </c>
      <c r="B228" s="1">
        <v>42815</v>
      </c>
      <c r="C228" t="s">
        <v>290</v>
      </c>
      <c r="D228" t="s">
        <v>923</v>
      </c>
      <c r="E228" t="s">
        <v>12</v>
      </c>
      <c r="F228" t="s">
        <v>732</v>
      </c>
      <c r="G228" t="s">
        <v>17</v>
      </c>
      <c r="I228" t="s">
        <v>17</v>
      </c>
      <c r="J228" t="s">
        <v>18</v>
      </c>
      <c r="L228" s="2">
        <v>70.14</v>
      </c>
      <c r="M228" t="s">
        <v>16</v>
      </c>
    </row>
    <row r="229" spans="1:13" x14ac:dyDescent="0.2">
      <c r="A229">
        <f t="shared" si="3"/>
        <v>228</v>
      </c>
      <c r="B229" s="1">
        <v>42817</v>
      </c>
      <c r="C229" t="s">
        <v>290</v>
      </c>
      <c r="D229" t="s">
        <v>923</v>
      </c>
      <c r="E229" t="s">
        <v>706</v>
      </c>
      <c r="F229" t="s">
        <v>733</v>
      </c>
      <c r="G229" t="s">
        <v>352</v>
      </c>
      <c r="H229" t="s">
        <v>28</v>
      </c>
      <c r="I229" t="s">
        <v>29</v>
      </c>
      <c r="J229" t="s">
        <v>31</v>
      </c>
      <c r="K229" t="s">
        <v>347</v>
      </c>
      <c r="L229" s="2">
        <v>-67.25</v>
      </c>
      <c r="M229" t="s">
        <v>28</v>
      </c>
    </row>
    <row r="230" spans="1:13" x14ac:dyDescent="0.2">
      <c r="A230">
        <f t="shared" si="3"/>
        <v>229</v>
      </c>
      <c r="B230" s="1">
        <v>42818</v>
      </c>
      <c r="C230" t="s">
        <v>290</v>
      </c>
      <c r="D230" t="s">
        <v>923</v>
      </c>
      <c r="E230" t="s">
        <v>706</v>
      </c>
      <c r="F230" t="s">
        <v>372</v>
      </c>
      <c r="G230" t="s">
        <v>352</v>
      </c>
      <c r="H230" t="s">
        <v>373</v>
      </c>
      <c r="I230" t="s">
        <v>216</v>
      </c>
      <c r="J230" t="s">
        <v>31</v>
      </c>
      <c r="K230" t="s">
        <v>347</v>
      </c>
      <c r="L230" s="2">
        <v>-81.27</v>
      </c>
      <c r="M230" t="s">
        <v>306</v>
      </c>
    </row>
    <row r="231" spans="1:13" x14ac:dyDescent="0.2">
      <c r="A231">
        <f t="shared" si="3"/>
        <v>230</v>
      </c>
      <c r="B231" s="1">
        <v>42818</v>
      </c>
      <c r="C231" t="s">
        <v>290</v>
      </c>
      <c r="D231" t="s">
        <v>923</v>
      </c>
      <c r="E231" t="s">
        <v>706</v>
      </c>
      <c r="F231" t="s">
        <v>903</v>
      </c>
      <c r="G231" t="s">
        <v>19</v>
      </c>
      <c r="H231" t="s">
        <v>374</v>
      </c>
      <c r="I231" t="s">
        <v>30</v>
      </c>
      <c r="J231" t="s">
        <v>222</v>
      </c>
      <c r="L231" s="2">
        <v>-8000</v>
      </c>
      <c r="M231" t="s">
        <v>375</v>
      </c>
    </row>
    <row r="232" spans="1:13" x14ac:dyDescent="0.2">
      <c r="A232">
        <f t="shared" si="3"/>
        <v>231</v>
      </c>
      <c r="B232" s="1">
        <v>42823</v>
      </c>
      <c r="C232" t="s">
        <v>290</v>
      </c>
      <c r="D232" t="s">
        <v>923</v>
      </c>
      <c r="E232" t="s">
        <v>706</v>
      </c>
      <c r="F232" t="s">
        <v>352</v>
      </c>
      <c r="G232" t="s">
        <v>352</v>
      </c>
      <c r="H232" t="s">
        <v>312</v>
      </c>
      <c r="I232" t="s">
        <v>216</v>
      </c>
      <c r="J232" t="s">
        <v>31</v>
      </c>
      <c r="K232" t="s">
        <v>347</v>
      </c>
      <c r="L232" s="2">
        <v>-59</v>
      </c>
      <c r="M232" t="s">
        <v>313</v>
      </c>
    </row>
    <row r="233" spans="1:13" x14ac:dyDescent="0.2">
      <c r="A233">
        <f t="shared" si="3"/>
        <v>232</v>
      </c>
      <c r="B233" s="1">
        <v>42823</v>
      </c>
      <c r="C233" t="s">
        <v>290</v>
      </c>
      <c r="D233" t="s">
        <v>923</v>
      </c>
      <c r="E233" t="s">
        <v>706</v>
      </c>
      <c r="F233" t="s">
        <v>352</v>
      </c>
      <c r="G233" t="s">
        <v>352</v>
      </c>
      <c r="H233" t="s">
        <v>367</v>
      </c>
      <c r="I233" t="s">
        <v>29</v>
      </c>
      <c r="J233" t="s">
        <v>31</v>
      </c>
      <c r="K233" t="s">
        <v>347</v>
      </c>
      <c r="L233" s="2">
        <v>-33</v>
      </c>
      <c r="M233" t="s">
        <v>266</v>
      </c>
    </row>
    <row r="234" spans="1:13" x14ac:dyDescent="0.2">
      <c r="A234">
        <f t="shared" si="3"/>
        <v>233</v>
      </c>
      <c r="B234" s="1">
        <v>42823</v>
      </c>
      <c r="C234" t="s">
        <v>290</v>
      </c>
      <c r="D234" t="s">
        <v>923</v>
      </c>
      <c r="E234" t="s">
        <v>706</v>
      </c>
      <c r="F234" t="s">
        <v>345</v>
      </c>
      <c r="G234" t="s">
        <v>19</v>
      </c>
      <c r="H234" t="s">
        <v>368</v>
      </c>
      <c r="I234" t="s">
        <v>29</v>
      </c>
      <c r="J234" t="s">
        <v>59</v>
      </c>
      <c r="L234" s="2">
        <v>-33.33</v>
      </c>
      <c r="M234" t="s">
        <v>350</v>
      </c>
    </row>
    <row r="235" spans="1:13" x14ac:dyDescent="0.2">
      <c r="A235">
        <f t="shared" si="3"/>
        <v>234</v>
      </c>
      <c r="B235" s="1">
        <v>42823</v>
      </c>
      <c r="C235" t="s">
        <v>290</v>
      </c>
      <c r="D235" t="s">
        <v>923</v>
      </c>
      <c r="E235" t="s">
        <v>706</v>
      </c>
      <c r="F235" t="s">
        <v>734</v>
      </c>
      <c r="G235" t="s">
        <v>19</v>
      </c>
      <c r="H235" t="s">
        <v>369</v>
      </c>
      <c r="I235" t="s">
        <v>21</v>
      </c>
      <c r="J235" t="s">
        <v>25</v>
      </c>
      <c r="L235" s="2">
        <v>-379.9</v>
      </c>
      <c r="M235" t="s">
        <v>38</v>
      </c>
    </row>
    <row r="236" spans="1:13" x14ac:dyDescent="0.2">
      <c r="A236">
        <f t="shared" si="3"/>
        <v>235</v>
      </c>
      <c r="B236" s="1">
        <v>42823</v>
      </c>
      <c r="C236" t="s">
        <v>290</v>
      </c>
      <c r="D236" t="s">
        <v>923</v>
      </c>
      <c r="E236" t="s">
        <v>706</v>
      </c>
      <c r="F236" t="s">
        <v>734</v>
      </c>
      <c r="G236" t="s">
        <v>19</v>
      </c>
      <c r="H236" t="s">
        <v>370</v>
      </c>
      <c r="I236" t="s">
        <v>21</v>
      </c>
      <c r="J236" t="s">
        <v>25</v>
      </c>
      <c r="L236" s="2">
        <v>-524.20000000000005</v>
      </c>
      <c r="M236" t="s">
        <v>371</v>
      </c>
    </row>
    <row r="237" spans="1:13" x14ac:dyDescent="0.2">
      <c r="A237">
        <f t="shared" si="3"/>
        <v>236</v>
      </c>
      <c r="B237" s="1">
        <v>42823</v>
      </c>
      <c r="C237" t="s">
        <v>290</v>
      </c>
      <c r="D237" t="s">
        <v>923</v>
      </c>
      <c r="E237" t="s">
        <v>706</v>
      </c>
      <c r="F237" t="s">
        <v>352</v>
      </c>
      <c r="G237" t="s">
        <v>19</v>
      </c>
      <c r="H237" t="s">
        <v>28</v>
      </c>
      <c r="I237" t="s">
        <v>29</v>
      </c>
      <c r="J237" t="s">
        <v>31</v>
      </c>
      <c r="K237" t="s">
        <v>347</v>
      </c>
      <c r="L237" s="2">
        <v>-150</v>
      </c>
      <c r="M237" t="s">
        <v>28</v>
      </c>
    </row>
    <row r="238" spans="1:13" x14ac:dyDescent="0.2">
      <c r="A238">
        <f t="shared" si="3"/>
        <v>237</v>
      </c>
      <c r="B238" s="1">
        <v>42824</v>
      </c>
      <c r="C238" t="s">
        <v>290</v>
      </c>
      <c r="D238" t="s">
        <v>923</v>
      </c>
      <c r="E238" t="s">
        <v>706</v>
      </c>
      <c r="F238" t="s">
        <v>352</v>
      </c>
      <c r="G238" t="s">
        <v>352</v>
      </c>
      <c r="H238" t="s">
        <v>365</v>
      </c>
      <c r="I238" t="s">
        <v>216</v>
      </c>
      <c r="J238" t="s">
        <v>31</v>
      </c>
      <c r="K238" t="s">
        <v>347</v>
      </c>
      <c r="L238" s="2">
        <v>-114.95</v>
      </c>
      <c r="M238" t="s">
        <v>366</v>
      </c>
    </row>
    <row r="239" spans="1:13" x14ac:dyDescent="0.2">
      <c r="A239">
        <f t="shared" si="3"/>
        <v>238</v>
      </c>
      <c r="B239" s="1">
        <v>42825</v>
      </c>
      <c r="C239" t="s">
        <v>290</v>
      </c>
      <c r="D239" t="s">
        <v>923</v>
      </c>
      <c r="E239" t="s">
        <v>706</v>
      </c>
      <c r="F239" t="s">
        <v>352</v>
      </c>
      <c r="G239" t="s">
        <v>352</v>
      </c>
      <c r="H239" t="s">
        <v>364</v>
      </c>
      <c r="I239" t="s">
        <v>29</v>
      </c>
      <c r="J239" t="s">
        <v>31</v>
      </c>
      <c r="K239" t="s">
        <v>347</v>
      </c>
      <c r="L239" s="2">
        <v>-52</v>
      </c>
      <c r="M239" t="s">
        <v>266</v>
      </c>
    </row>
    <row r="240" spans="1:13" x14ac:dyDescent="0.2">
      <c r="A240">
        <f t="shared" si="3"/>
        <v>239</v>
      </c>
      <c r="B240" s="1">
        <v>42825</v>
      </c>
      <c r="C240" t="s">
        <v>290</v>
      </c>
      <c r="D240" t="s">
        <v>923</v>
      </c>
      <c r="E240" t="s">
        <v>706</v>
      </c>
      <c r="F240" t="s">
        <v>735</v>
      </c>
      <c r="G240" t="s">
        <v>352</v>
      </c>
      <c r="H240" t="s">
        <v>28</v>
      </c>
      <c r="I240" t="s">
        <v>29</v>
      </c>
      <c r="J240" t="s">
        <v>31</v>
      </c>
      <c r="K240" t="s">
        <v>347</v>
      </c>
      <c r="L240" s="2">
        <v>-700</v>
      </c>
      <c r="M240" t="s">
        <v>28</v>
      </c>
    </row>
    <row r="241" spans="1:14" x14ac:dyDescent="0.2">
      <c r="A241">
        <f t="shared" si="3"/>
        <v>240</v>
      </c>
      <c r="B241" s="1">
        <v>42831</v>
      </c>
      <c r="C241" t="s">
        <v>290</v>
      </c>
      <c r="D241" t="s">
        <v>923</v>
      </c>
      <c r="E241" t="s">
        <v>706</v>
      </c>
      <c r="F241" t="s">
        <v>352</v>
      </c>
      <c r="G241" t="s">
        <v>352</v>
      </c>
      <c r="H241" t="s">
        <v>363</v>
      </c>
      <c r="I241" t="s">
        <v>216</v>
      </c>
      <c r="J241" t="s">
        <v>31</v>
      </c>
      <c r="K241" t="s">
        <v>347</v>
      </c>
      <c r="L241" s="2">
        <v>-10.61</v>
      </c>
      <c r="M241" t="s">
        <v>275</v>
      </c>
    </row>
    <row r="242" spans="1:14" x14ac:dyDescent="0.2">
      <c r="A242">
        <f t="shared" si="3"/>
        <v>241</v>
      </c>
      <c r="B242" s="1">
        <v>42832</v>
      </c>
      <c r="C242" t="s">
        <v>290</v>
      </c>
      <c r="D242" t="s">
        <v>923</v>
      </c>
      <c r="E242" t="s">
        <v>706</v>
      </c>
      <c r="F242" t="s">
        <v>359</v>
      </c>
      <c r="G242" t="s">
        <v>352</v>
      </c>
      <c r="H242" t="s">
        <v>360</v>
      </c>
      <c r="I242" t="s">
        <v>216</v>
      </c>
      <c r="J242" t="s">
        <v>31</v>
      </c>
      <c r="K242" t="s">
        <v>347</v>
      </c>
      <c r="L242" s="2">
        <v>-43.47</v>
      </c>
      <c r="M242" t="s">
        <v>275</v>
      </c>
    </row>
    <row r="243" spans="1:14" x14ac:dyDescent="0.2">
      <c r="A243">
        <f t="shared" si="3"/>
        <v>242</v>
      </c>
      <c r="B243" s="1">
        <v>42832</v>
      </c>
      <c r="C243" t="s">
        <v>290</v>
      </c>
      <c r="D243" t="s">
        <v>923</v>
      </c>
      <c r="E243" t="s">
        <v>706</v>
      </c>
      <c r="F243" t="s">
        <v>736</v>
      </c>
      <c r="G243" t="s">
        <v>352</v>
      </c>
      <c r="H243" t="s">
        <v>28</v>
      </c>
      <c r="I243" t="s">
        <v>29</v>
      </c>
      <c r="J243" t="s">
        <v>31</v>
      </c>
      <c r="K243" t="s">
        <v>347</v>
      </c>
      <c r="L243" s="2">
        <v>-182.5</v>
      </c>
      <c r="M243" t="s">
        <v>28</v>
      </c>
    </row>
    <row r="244" spans="1:14" x14ac:dyDescent="0.2">
      <c r="A244">
        <f t="shared" si="3"/>
        <v>243</v>
      </c>
      <c r="B244" s="1">
        <v>42832</v>
      </c>
      <c r="C244" t="s">
        <v>290</v>
      </c>
      <c r="D244" t="s">
        <v>923</v>
      </c>
      <c r="E244" t="s">
        <v>706</v>
      </c>
      <c r="F244" t="s">
        <v>352</v>
      </c>
      <c r="G244" t="s">
        <v>352</v>
      </c>
      <c r="H244" t="s">
        <v>361</v>
      </c>
      <c r="I244" t="s">
        <v>27</v>
      </c>
      <c r="J244" t="s">
        <v>31</v>
      </c>
      <c r="K244" t="s">
        <v>347</v>
      </c>
      <c r="L244" s="2">
        <v>-6.86</v>
      </c>
      <c r="M244" t="s">
        <v>362</v>
      </c>
    </row>
    <row r="245" spans="1:14" x14ac:dyDescent="0.2">
      <c r="A245">
        <f t="shared" si="3"/>
        <v>244</v>
      </c>
      <c r="B245" s="1">
        <v>42833</v>
      </c>
      <c r="C245" t="s">
        <v>290</v>
      </c>
      <c r="D245" t="s">
        <v>923</v>
      </c>
      <c r="E245" t="s">
        <v>706</v>
      </c>
      <c r="F245" t="s">
        <v>506</v>
      </c>
      <c r="G245" t="s">
        <v>655</v>
      </c>
      <c r="H245" t="s">
        <v>241</v>
      </c>
      <c r="I245" t="s">
        <v>21</v>
      </c>
      <c r="J245" t="s">
        <v>25</v>
      </c>
      <c r="L245" s="2">
        <v>-1567.7</v>
      </c>
      <c r="M245" t="s">
        <v>68</v>
      </c>
    </row>
    <row r="246" spans="1:14" x14ac:dyDescent="0.2">
      <c r="A246">
        <f t="shared" si="3"/>
        <v>245</v>
      </c>
      <c r="B246" s="1">
        <v>42833</v>
      </c>
      <c r="C246" t="s">
        <v>290</v>
      </c>
      <c r="D246" t="s">
        <v>923</v>
      </c>
      <c r="E246" t="s">
        <v>706</v>
      </c>
      <c r="F246" t="s">
        <v>506</v>
      </c>
      <c r="G246" t="s">
        <v>655</v>
      </c>
      <c r="H246" t="s">
        <v>355</v>
      </c>
      <c r="I246" t="s">
        <v>216</v>
      </c>
      <c r="J246" t="s">
        <v>25</v>
      </c>
      <c r="L246" s="2">
        <v>-210.3</v>
      </c>
      <c r="M246" t="s">
        <v>68</v>
      </c>
    </row>
    <row r="247" spans="1:14" x14ac:dyDescent="0.2">
      <c r="A247">
        <f t="shared" si="3"/>
        <v>246</v>
      </c>
      <c r="B247" s="1">
        <v>42833</v>
      </c>
      <c r="C247" t="s">
        <v>290</v>
      </c>
      <c r="D247" t="s">
        <v>923</v>
      </c>
      <c r="E247" t="s">
        <v>706</v>
      </c>
      <c r="F247" t="s">
        <v>506</v>
      </c>
      <c r="G247" t="s">
        <v>655</v>
      </c>
      <c r="H247" t="s">
        <v>356</v>
      </c>
      <c r="I247" t="s">
        <v>21</v>
      </c>
      <c r="J247" t="s">
        <v>25</v>
      </c>
      <c r="L247" s="2">
        <v>-1043.1400000000001</v>
      </c>
      <c r="M247" t="s">
        <v>68</v>
      </c>
    </row>
    <row r="248" spans="1:14" x14ac:dyDescent="0.2">
      <c r="A248">
        <f t="shared" si="3"/>
        <v>247</v>
      </c>
      <c r="B248" s="1">
        <v>42833</v>
      </c>
      <c r="C248" t="s">
        <v>290</v>
      </c>
      <c r="D248" t="s">
        <v>923</v>
      </c>
      <c r="E248" t="s">
        <v>706</v>
      </c>
      <c r="F248" t="s">
        <v>506</v>
      </c>
      <c r="G248" t="s">
        <v>655</v>
      </c>
      <c r="H248" t="s">
        <v>357</v>
      </c>
      <c r="I248" t="s">
        <v>29</v>
      </c>
      <c r="J248" t="s">
        <v>25</v>
      </c>
      <c r="L248" s="2">
        <v>-691.78</v>
      </c>
      <c r="M248" t="s">
        <v>68</v>
      </c>
    </row>
    <row r="249" spans="1:14" x14ac:dyDescent="0.2">
      <c r="A249">
        <f t="shared" si="3"/>
        <v>248</v>
      </c>
      <c r="B249" s="1">
        <v>42833</v>
      </c>
      <c r="C249" t="s">
        <v>290</v>
      </c>
      <c r="D249" t="s">
        <v>923</v>
      </c>
      <c r="E249" t="s">
        <v>706</v>
      </c>
      <c r="F249" t="s">
        <v>506</v>
      </c>
      <c r="G249" t="s">
        <v>655</v>
      </c>
      <c r="H249" t="s">
        <v>358</v>
      </c>
      <c r="I249" t="s">
        <v>216</v>
      </c>
      <c r="J249" t="s">
        <v>25</v>
      </c>
      <c r="L249" s="2">
        <v>-398.64</v>
      </c>
      <c r="M249" t="s">
        <v>68</v>
      </c>
    </row>
    <row r="250" spans="1:14" x14ac:dyDescent="0.2">
      <c r="A250">
        <f t="shared" si="3"/>
        <v>249</v>
      </c>
      <c r="B250" s="1">
        <v>42838</v>
      </c>
      <c r="C250" t="s">
        <v>290</v>
      </c>
      <c r="D250" t="s">
        <v>923</v>
      </c>
      <c r="E250" t="s">
        <v>706</v>
      </c>
      <c r="F250" t="s">
        <v>345</v>
      </c>
      <c r="G250" t="s">
        <v>19</v>
      </c>
      <c r="H250" t="s">
        <v>346</v>
      </c>
      <c r="I250" t="s">
        <v>216</v>
      </c>
      <c r="J250" t="s">
        <v>59</v>
      </c>
      <c r="K250" t="s">
        <v>347</v>
      </c>
      <c r="L250" s="2">
        <v>-29.68</v>
      </c>
      <c r="M250" t="s">
        <v>49</v>
      </c>
    </row>
    <row r="251" spans="1:14" x14ac:dyDescent="0.2">
      <c r="A251">
        <f t="shared" si="3"/>
        <v>250</v>
      </c>
      <c r="B251" s="1">
        <v>42838</v>
      </c>
      <c r="C251" t="s">
        <v>290</v>
      </c>
      <c r="D251" t="s">
        <v>923</v>
      </c>
      <c r="E251" t="s">
        <v>706</v>
      </c>
      <c r="F251" t="s">
        <v>345</v>
      </c>
      <c r="G251" t="s">
        <v>19</v>
      </c>
      <c r="H251" t="s">
        <v>348</v>
      </c>
      <c r="I251" t="s">
        <v>216</v>
      </c>
      <c r="J251" t="s">
        <v>59</v>
      </c>
      <c r="K251" t="s">
        <v>347</v>
      </c>
      <c r="L251" s="2">
        <v>-8.48</v>
      </c>
      <c r="M251" t="s">
        <v>315</v>
      </c>
    </row>
    <row r="252" spans="1:14" x14ac:dyDescent="0.2">
      <c r="A252">
        <f t="shared" si="3"/>
        <v>251</v>
      </c>
      <c r="B252" s="1">
        <v>42838</v>
      </c>
      <c r="C252" t="s">
        <v>290</v>
      </c>
      <c r="D252" t="s">
        <v>923</v>
      </c>
      <c r="E252" t="s">
        <v>706</v>
      </c>
      <c r="F252" t="s">
        <v>345</v>
      </c>
      <c r="G252" t="s">
        <v>19</v>
      </c>
      <c r="H252" t="s">
        <v>349</v>
      </c>
      <c r="I252" t="s">
        <v>29</v>
      </c>
      <c r="J252" t="s">
        <v>59</v>
      </c>
      <c r="K252" t="s">
        <v>347</v>
      </c>
      <c r="L252" s="2">
        <v>-26.76</v>
      </c>
      <c r="M252" t="s">
        <v>350</v>
      </c>
    </row>
    <row r="253" spans="1:14" x14ac:dyDescent="0.2">
      <c r="A253">
        <f t="shared" si="3"/>
        <v>252</v>
      </c>
      <c r="B253" s="1">
        <v>42838</v>
      </c>
      <c r="C253" t="s">
        <v>290</v>
      </c>
      <c r="D253" t="s">
        <v>923</v>
      </c>
      <c r="E253" t="s">
        <v>706</v>
      </c>
      <c r="F253" t="s">
        <v>345</v>
      </c>
      <c r="G253" t="s">
        <v>19</v>
      </c>
      <c r="H253" t="s">
        <v>348</v>
      </c>
      <c r="I253" t="s">
        <v>216</v>
      </c>
      <c r="J253" t="s">
        <v>59</v>
      </c>
      <c r="K253" t="s">
        <v>347</v>
      </c>
      <c r="L253" s="2">
        <v>-14.31</v>
      </c>
      <c r="M253" t="s">
        <v>315</v>
      </c>
    </row>
    <row r="254" spans="1:14" x14ac:dyDescent="0.2">
      <c r="A254">
        <f t="shared" si="3"/>
        <v>253</v>
      </c>
      <c r="B254" s="1">
        <v>42838</v>
      </c>
      <c r="C254" t="s">
        <v>290</v>
      </c>
      <c r="D254" t="s">
        <v>923</v>
      </c>
      <c r="E254" t="s">
        <v>706</v>
      </c>
      <c r="F254" t="s">
        <v>351</v>
      </c>
      <c r="G254" t="s">
        <v>352</v>
      </c>
      <c r="H254" t="s">
        <v>353</v>
      </c>
      <c r="I254" t="s">
        <v>216</v>
      </c>
      <c r="J254" t="s">
        <v>31</v>
      </c>
      <c r="K254" t="s">
        <v>347</v>
      </c>
      <c r="L254" s="2">
        <v>-6.07</v>
      </c>
      <c r="M254" t="s">
        <v>49</v>
      </c>
    </row>
    <row r="255" spans="1:14" x14ac:dyDescent="0.2">
      <c r="A255">
        <f t="shared" si="3"/>
        <v>254</v>
      </c>
      <c r="B255" s="1">
        <v>42838</v>
      </c>
      <c r="C255" t="s">
        <v>290</v>
      </c>
      <c r="D255" t="s">
        <v>923</v>
      </c>
      <c r="E255" t="s">
        <v>706</v>
      </c>
      <c r="F255" t="s">
        <v>506</v>
      </c>
      <c r="G255" t="s">
        <v>655</v>
      </c>
      <c r="H255" t="s">
        <v>354</v>
      </c>
      <c r="I255" t="s">
        <v>21</v>
      </c>
      <c r="J255" t="s">
        <v>64</v>
      </c>
      <c r="L255" s="2">
        <v>-1086.47</v>
      </c>
      <c r="M255" t="s">
        <v>68</v>
      </c>
    </row>
    <row r="256" spans="1:14" x14ac:dyDescent="0.2">
      <c r="A256">
        <f t="shared" si="3"/>
        <v>255</v>
      </c>
      <c r="B256" s="1">
        <v>42843</v>
      </c>
      <c r="C256" t="s">
        <v>290</v>
      </c>
      <c r="D256" t="s">
        <v>923</v>
      </c>
      <c r="E256" t="s">
        <v>706</v>
      </c>
      <c r="F256" t="s">
        <v>339</v>
      </c>
      <c r="G256" t="s">
        <v>19</v>
      </c>
      <c r="H256" t="s">
        <v>340</v>
      </c>
      <c r="I256" t="s">
        <v>216</v>
      </c>
      <c r="J256" t="s">
        <v>222</v>
      </c>
      <c r="K256" t="s">
        <v>305</v>
      </c>
      <c r="L256" s="2">
        <v>-14.62</v>
      </c>
      <c r="M256" t="s">
        <v>339</v>
      </c>
      <c r="N256" t="s">
        <v>315</v>
      </c>
    </row>
    <row r="257" spans="1:14" x14ac:dyDescent="0.2">
      <c r="A257">
        <f t="shared" si="3"/>
        <v>256</v>
      </c>
      <c r="B257" s="1">
        <v>42843</v>
      </c>
      <c r="C257" t="s">
        <v>290</v>
      </c>
      <c r="D257" t="s">
        <v>923</v>
      </c>
      <c r="E257" t="s">
        <v>706</v>
      </c>
      <c r="F257" t="s">
        <v>339</v>
      </c>
      <c r="G257" t="s">
        <v>19</v>
      </c>
      <c r="H257" t="s">
        <v>341</v>
      </c>
      <c r="I257" t="s">
        <v>29</v>
      </c>
      <c r="J257" t="s">
        <v>222</v>
      </c>
      <c r="K257" t="s">
        <v>305</v>
      </c>
      <c r="L257" s="2">
        <v>-21.3</v>
      </c>
      <c r="M257" t="s">
        <v>339</v>
      </c>
      <c r="N257" t="s">
        <v>38</v>
      </c>
    </row>
    <row r="258" spans="1:14" x14ac:dyDescent="0.2">
      <c r="A258">
        <f t="shared" si="3"/>
        <v>257</v>
      </c>
      <c r="B258" s="1">
        <v>42843</v>
      </c>
      <c r="C258" t="s">
        <v>290</v>
      </c>
      <c r="D258" t="s">
        <v>923</v>
      </c>
      <c r="E258" t="s">
        <v>706</v>
      </c>
      <c r="F258" t="s">
        <v>339</v>
      </c>
      <c r="G258" t="s">
        <v>19</v>
      </c>
      <c r="H258" t="s">
        <v>342</v>
      </c>
      <c r="I258" t="s">
        <v>216</v>
      </c>
      <c r="J258" t="s">
        <v>222</v>
      </c>
      <c r="K258" t="s">
        <v>305</v>
      </c>
      <c r="L258" s="2">
        <v>-7.75</v>
      </c>
      <c r="M258" t="s">
        <v>339</v>
      </c>
      <c r="N258" t="s">
        <v>38</v>
      </c>
    </row>
    <row r="259" spans="1:14" x14ac:dyDescent="0.2">
      <c r="A259">
        <f t="shared" ref="A259:A322" si="4">A258+1</f>
        <v>258</v>
      </c>
      <c r="B259" s="1">
        <v>42843</v>
      </c>
      <c r="C259" t="s">
        <v>290</v>
      </c>
      <c r="D259" t="s">
        <v>923</v>
      </c>
      <c r="E259" t="s">
        <v>706</v>
      </c>
      <c r="F259" t="s">
        <v>339</v>
      </c>
      <c r="G259" t="s">
        <v>19</v>
      </c>
      <c r="H259" t="s">
        <v>343</v>
      </c>
      <c r="I259" t="s">
        <v>216</v>
      </c>
      <c r="J259" t="s">
        <v>222</v>
      </c>
      <c r="K259" t="s">
        <v>305</v>
      </c>
      <c r="L259" s="2">
        <v>-21.9</v>
      </c>
      <c r="M259" t="s">
        <v>339</v>
      </c>
      <c r="N259" t="s">
        <v>38</v>
      </c>
    </row>
    <row r="260" spans="1:14" x14ac:dyDescent="0.2">
      <c r="A260">
        <f t="shared" si="4"/>
        <v>259</v>
      </c>
      <c r="B260" s="1">
        <v>42843</v>
      </c>
      <c r="C260" t="s">
        <v>290</v>
      </c>
      <c r="D260" t="s">
        <v>923</v>
      </c>
      <c r="E260" t="s">
        <v>706</v>
      </c>
      <c r="F260" t="s">
        <v>339</v>
      </c>
      <c r="G260" t="s">
        <v>19</v>
      </c>
      <c r="H260" t="s">
        <v>344</v>
      </c>
      <c r="I260" t="s">
        <v>216</v>
      </c>
      <c r="J260" t="s">
        <v>222</v>
      </c>
      <c r="K260" t="s">
        <v>305</v>
      </c>
      <c r="L260" s="2">
        <v>-9.15</v>
      </c>
      <c r="M260" t="s">
        <v>339</v>
      </c>
      <c r="N260" t="s">
        <v>38</v>
      </c>
    </row>
    <row r="261" spans="1:14" x14ac:dyDescent="0.2">
      <c r="A261">
        <f t="shared" si="4"/>
        <v>260</v>
      </c>
      <c r="B261" s="1">
        <v>42846</v>
      </c>
      <c r="C261" t="s">
        <v>290</v>
      </c>
      <c r="D261" t="s">
        <v>923</v>
      </c>
      <c r="E261" t="s">
        <v>706</v>
      </c>
      <c r="F261" t="s">
        <v>75</v>
      </c>
      <c r="G261" t="s">
        <v>155</v>
      </c>
      <c r="H261" t="s">
        <v>316</v>
      </c>
      <c r="I261" t="s">
        <v>21</v>
      </c>
      <c r="J261" t="s">
        <v>25</v>
      </c>
      <c r="K261" t="s">
        <v>295</v>
      </c>
      <c r="L261" s="2">
        <v>-520.9</v>
      </c>
      <c r="M261" t="s">
        <v>317</v>
      </c>
      <c r="N261" t="s">
        <v>318</v>
      </c>
    </row>
    <row r="262" spans="1:14" x14ac:dyDescent="0.2">
      <c r="A262">
        <f t="shared" si="4"/>
        <v>261</v>
      </c>
      <c r="B262" s="1">
        <v>42846</v>
      </c>
      <c r="C262" t="s">
        <v>290</v>
      </c>
      <c r="D262" t="s">
        <v>923</v>
      </c>
      <c r="E262" t="s">
        <v>706</v>
      </c>
      <c r="F262" t="s">
        <v>738</v>
      </c>
      <c r="G262" t="s">
        <v>19</v>
      </c>
      <c r="I262" t="s">
        <v>30</v>
      </c>
      <c r="J262" t="s">
        <v>25</v>
      </c>
      <c r="K262" t="s">
        <v>319</v>
      </c>
      <c r="L262" s="2">
        <v>30.84</v>
      </c>
      <c r="M262" t="s">
        <v>286</v>
      </c>
    </row>
    <row r="263" spans="1:14" x14ac:dyDescent="0.2">
      <c r="A263">
        <f t="shared" si="4"/>
        <v>262</v>
      </c>
      <c r="B263" s="1">
        <v>42846</v>
      </c>
      <c r="C263" t="s">
        <v>290</v>
      </c>
      <c r="D263" t="s">
        <v>923</v>
      </c>
      <c r="E263" t="s">
        <v>706</v>
      </c>
      <c r="F263" t="s">
        <v>738</v>
      </c>
      <c r="G263" t="s">
        <v>19</v>
      </c>
      <c r="H263" t="s">
        <v>320</v>
      </c>
      <c r="I263" t="s">
        <v>216</v>
      </c>
      <c r="J263" t="s">
        <v>25</v>
      </c>
      <c r="K263" t="s">
        <v>319</v>
      </c>
      <c r="L263" s="2">
        <v>-107.92</v>
      </c>
      <c r="M263" t="s">
        <v>38</v>
      </c>
    </row>
    <row r="264" spans="1:14" x14ac:dyDescent="0.2">
      <c r="A264">
        <f t="shared" si="4"/>
        <v>263</v>
      </c>
      <c r="B264" s="1">
        <v>42846</v>
      </c>
      <c r="C264" t="s">
        <v>290</v>
      </c>
      <c r="D264" t="s">
        <v>923</v>
      </c>
      <c r="E264" t="s">
        <v>706</v>
      </c>
      <c r="F264" t="s">
        <v>738</v>
      </c>
      <c r="G264" t="s">
        <v>19</v>
      </c>
      <c r="H264" t="s">
        <v>321</v>
      </c>
      <c r="I264" t="s">
        <v>216</v>
      </c>
      <c r="J264" t="s">
        <v>25</v>
      </c>
      <c r="K264" t="s">
        <v>319</v>
      </c>
      <c r="L264" s="2">
        <v>-40.04</v>
      </c>
      <c r="M264" t="s">
        <v>38</v>
      </c>
    </row>
    <row r="265" spans="1:14" x14ac:dyDescent="0.2">
      <c r="A265">
        <f t="shared" si="4"/>
        <v>264</v>
      </c>
      <c r="B265" s="1">
        <v>42846</v>
      </c>
      <c r="C265" t="s">
        <v>290</v>
      </c>
      <c r="D265" t="s">
        <v>923</v>
      </c>
      <c r="E265" t="s">
        <v>706</v>
      </c>
      <c r="F265" t="s">
        <v>738</v>
      </c>
      <c r="G265" t="s">
        <v>19</v>
      </c>
      <c r="H265" t="s">
        <v>322</v>
      </c>
      <c r="I265" t="s">
        <v>216</v>
      </c>
      <c r="J265" t="s">
        <v>25</v>
      </c>
      <c r="K265" t="s">
        <v>319</v>
      </c>
      <c r="L265" s="2">
        <v>-31.92</v>
      </c>
      <c r="M265" t="s">
        <v>38</v>
      </c>
    </row>
    <row r="266" spans="1:14" x14ac:dyDescent="0.2">
      <c r="A266">
        <f t="shared" si="4"/>
        <v>265</v>
      </c>
      <c r="B266" s="1">
        <v>42846</v>
      </c>
      <c r="C266" t="s">
        <v>290</v>
      </c>
      <c r="D266" t="s">
        <v>923</v>
      </c>
      <c r="E266" t="s">
        <v>706</v>
      </c>
      <c r="F266" t="s">
        <v>738</v>
      </c>
      <c r="G266" t="s">
        <v>19</v>
      </c>
      <c r="H266" t="s">
        <v>323</v>
      </c>
      <c r="I266" t="s">
        <v>216</v>
      </c>
      <c r="J266" t="s">
        <v>25</v>
      </c>
      <c r="K266" t="s">
        <v>319</v>
      </c>
      <c r="L266" s="2">
        <v>-169.9</v>
      </c>
      <c r="M266" t="s">
        <v>38</v>
      </c>
      <c r="N266" t="s">
        <v>324</v>
      </c>
    </row>
    <row r="267" spans="1:14" x14ac:dyDescent="0.2">
      <c r="A267">
        <f t="shared" si="4"/>
        <v>266</v>
      </c>
      <c r="B267" s="1">
        <v>42846</v>
      </c>
      <c r="C267" t="s">
        <v>290</v>
      </c>
      <c r="D267" t="s">
        <v>923</v>
      </c>
      <c r="E267" t="s">
        <v>706</v>
      </c>
      <c r="F267" t="s">
        <v>738</v>
      </c>
      <c r="G267" t="s">
        <v>19</v>
      </c>
      <c r="H267" t="s">
        <v>325</v>
      </c>
      <c r="I267" t="s">
        <v>216</v>
      </c>
      <c r="J267" t="s">
        <v>25</v>
      </c>
      <c r="K267" t="s">
        <v>319</v>
      </c>
      <c r="L267" s="2">
        <v>-89</v>
      </c>
      <c r="M267" t="s">
        <v>38</v>
      </c>
    </row>
    <row r="268" spans="1:14" x14ac:dyDescent="0.2">
      <c r="A268">
        <f t="shared" si="4"/>
        <v>267</v>
      </c>
      <c r="B268" s="1">
        <v>42846</v>
      </c>
      <c r="C268" t="s">
        <v>290</v>
      </c>
      <c r="D268" t="s">
        <v>923</v>
      </c>
      <c r="E268" t="s">
        <v>706</v>
      </c>
      <c r="F268" t="s">
        <v>738</v>
      </c>
      <c r="G268" t="s">
        <v>19</v>
      </c>
      <c r="H268" t="s">
        <v>326</v>
      </c>
      <c r="I268" t="s">
        <v>29</v>
      </c>
      <c r="J268" t="s">
        <v>25</v>
      </c>
      <c r="K268" t="s">
        <v>319</v>
      </c>
      <c r="L268" s="2">
        <v>-50.85</v>
      </c>
      <c r="M268" t="s">
        <v>38</v>
      </c>
    </row>
    <row r="269" spans="1:14" x14ac:dyDescent="0.2">
      <c r="A269">
        <f t="shared" si="4"/>
        <v>268</v>
      </c>
      <c r="B269" s="1">
        <v>42846</v>
      </c>
      <c r="C269" t="s">
        <v>290</v>
      </c>
      <c r="D269" t="s">
        <v>923</v>
      </c>
      <c r="E269" t="s">
        <v>706</v>
      </c>
      <c r="F269" t="s">
        <v>738</v>
      </c>
      <c r="G269" t="s">
        <v>19</v>
      </c>
      <c r="H269" t="s">
        <v>327</v>
      </c>
      <c r="I269" t="s">
        <v>29</v>
      </c>
      <c r="J269" t="s">
        <v>25</v>
      </c>
      <c r="K269" t="s">
        <v>319</v>
      </c>
      <c r="L269" s="2">
        <v>-50.85</v>
      </c>
      <c r="M269" t="s">
        <v>38</v>
      </c>
    </row>
    <row r="270" spans="1:14" x14ac:dyDescent="0.2">
      <c r="A270">
        <f t="shared" si="4"/>
        <v>269</v>
      </c>
      <c r="B270" s="1">
        <v>42846</v>
      </c>
      <c r="C270" t="s">
        <v>290</v>
      </c>
      <c r="D270" t="s">
        <v>923</v>
      </c>
      <c r="E270" t="s">
        <v>706</v>
      </c>
      <c r="F270" t="s">
        <v>738</v>
      </c>
      <c r="G270" t="s">
        <v>19</v>
      </c>
      <c r="H270" t="s">
        <v>328</v>
      </c>
      <c r="I270" t="s">
        <v>216</v>
      </c>
      <c r="J270" t="s">
        <v>25</v>
      </c>
      <c r="K270" t="s">
        <v>319</v>
      </c>
      <c r="L270" s="2">
        <v>-39.94</v>
      </c>
      <c r="M270" t="s">
        <v>38</v>
      </c>
    </row>
    <row r="271" spans="1:14" x14ac:dyDescent="0.2">
      <c r="A271">
        <f t="shared" si="4"/>
        <v>270</v>
      </c>
      <c r="B271" s="1">
        <v>42846</v>
      </c>
      <c r="C271" t="s">
        <v>290</v>
      </c>
      <c r="D271" t="s">
        <v>923</v>
      </c>
      <c r="E271" t="s">
        <v>706</v>
      </c>
      <c r="F271" t="s">
        <v>738</v>
      </c>
      <c r="G271" t="s">
        <v>19</v>
      </c>
      <c r="H271" t="s">
        <v>329</v>
      </c>
      <c r="I271" t="s">
        <v>216</v>
      </c>
      <c r="J271" t="s">
        <v>25</v>
      </c>
      <c r="K271" t="s">
        <v>319</v>
      </c>
      <c r="L271" s="2">
        <v>-47.98</v>
      </c>
      <c r="M271" t="s">
        <v>38</v>
      </c>
    </row>
    <row r="272" spans="1:14" x14ac:dyDescent="0.2">
      <c r="A272">
        <f t="shared" si="4"/>
        <v>271</v>
      </c>
      <c r="B272" s="1">
        <v>42846</v>
      </c>
      <c r="C272" t="s">
        <v>290</v>
      </c>
      <c r="D272" t="s">
        <v>923</v>
      </c>
      <c r="E272" t="s">
        <v>706</v>
      </c>
      <c r="F272" t="s">
        <v>738</v>
      </c>
      <c r="G272" t="s">
        <v>19</v>
      </c>
      <c r="H272" t="s">
        <v>330</v>
      </c>
      <c r="I272" t="s">
        <v>216</v>
      </c>
      <c r="J272" t="s">
        <v>25</v>
      </c>
      <c r="K272" t="s">
        <v>319</v>
      </c>
      <c r="L272" s="2">
        <v>-47.98</v>
      </c>
      <c r="M272" t="s">
        <v>38</v>
      </c>
    </row>
    <row r="273" spans="1:14" x14ac:dyDescent="0.2">
      <c r="A273">
        <f t="shared" si="4"/>
        <v>272</v>
      </c>
      <c r="B273" s="1">
        <v>42846</v>
      </c>
      <c r="C273" t="s">
        <v>290</v>
      </c>
      <c r="D273" t="s">
        <v>923</v>
      </c>
      <c r="E273" t="s">
        <v>706</v>
      </c>
      <c r="F273" t="s">
        <v>738</v>
      </c>
      <c r="G273" t="s">
        <v>19</v>
      </c>
      <c r="H273" t="s">
        <v>331</v>
      </c>
      <c r="I273" t="s">
        <v>29</v>
      </c>
      <c r="J273" t="s">
        <v>25</v>
      </c>
      <c r="K273" t="s">
        <v>319</v>
      </c>
      <c r="L273" s="2">
        <v>-56.41</v>
      </c>
      <c r="M273" t="s">
        <v>38</v>
      </c>
    </row>
    <row r="274" spans="1:14" x14ac:dyDescent="0.2">
      <c r="A274">
        <f t="shared" si="4"/>
        <v>273</v>
      </c>
      <c r="B274" s="1">
        <v>42846</v>
      </c>
      <c r="C274" t="s">
        <v>290</v>
      </c>
      <c r="D274" t="s">
        <v>923</v>
      </c>
      <c r="E274" t="s">
        <v>706</v>
      </c>
      <c r="F274" t="s">
        <v>738</v>
      </c>
      <c r="G274" t="s">
        <v>19</v>
      </c>
      <c r="H274" t="s">
        <v>332</v>
      </c>
      <c r="I274" t="s">
        <v>216</v>
      </c>
      <c r="J274" t="s">
        <v>25</v>
      </c>
      <c r="K274" t="s">
        <v>319</v>
      </c>
      <c r="L274" s="2">
        <v>-11.99</v>
      </c>
      <c r="M274" t="s">
        <v>38</v>
      </c>
    </row>
    <row r="275" spans="1:14" x14ac:dyDescent="0.2">
      <c r="A275">
        <f t="shared" si="4"/>
        <v>274</v>
      </c>
      <c r="B275" s="1">
        <v>42846</v>
      </c>
      <c r="C275" t="s">
        <v>290</v>
      </c>
      <c r="D275" t="s">
        <v>923</v>
      </c>
      <c r="E275" t="s">
        <v>706</v>
      </c>
      <c r="F275" t="s">
        <v>738</v>
      </c>
      <c r="G275" t="s">
        <v>19</v>
      </c>
      <c r="H275" t="s">
        <v>333</v>
      </c>
      <c r="I275" t="s">
        <v>216</v>
      </c>
      <c r="J275" t="s">
        <v>25</v>
      </c>
      <c r="K275" t="s">
        <v>319</v>
      </c>
      <c r="L275" s="2">
        <v>-81.98</v>
      </c>
      <c r="M275" t="s">
        <v>38</v>
      </c>
    </row>
    <row r="276" spans="1:14" x14ac:dyDescent="0.2">
      <c r="A276">
        <f t="shared" si="4"/>
        <v>275</v>
      </c>
      <c r="B276" s="1">
        <v>42846</v>
      </c>
      <c r="C276" t="s">
        <v>290</v>
      </c>
      <c r="D276" t="s">
        <v>923</v>
      </c>
      <c r="E276" t="s">
        <v>706</v>
      </c>
      <c r="F276" t="s">
        <v>738</v>
      </c>
      <c r="G276" t="s">
        <v>19</v>
      </c>
      <c r="H276" t="s">
        <v>334</v>
      </c>
      <c r="I276" t="s">
        <v>216</v>
      </c>
      <c r="J276" t="s">
        <v>25</v>
      </c>
      <c r="K276" t="s">
        <v>319</v>
      </c>
      <c r="L276" s="2">
        <v>-29.99</v>
      </c>
      <c r="M276" t="s">
        <v>38</v>
      </c>
    </row>
    <row r="277" spans="1:14" x14ac:dyDescent="0.2">
      <c r="A277">
        <f t="shared" si="4"/>
        <v>276</v>
      </c>
      <c r="B277" s="1">
        <v>42846</v>
      </c>
      <c r="C277" t="s">
        <v>290</v>
      </c>
      <c r="D277" t="s">
        <v>923</v>
      </c>
      <c r="E277" t="s">
        <v>706</v>
      </c>
      <c r="F277" t="s">
        <v>738</v>
      </c>
      <c r="G277" t="s">
        <v>19</v>
      </c>
      <c r="H277" t="s">
        <v>335</v>
      </c>
      <c r="I277" t="s">
        <v>216</v>
      </c>
      <c r="J277" t="s">
        <v>25</v>
      </c>
      <c r="K277" t="s">
        <v>319</v>
      </c>
      <c r="L277" s="2">
        <v>-59.96</v>
      </c>
      <c r="M277" t="s">
        <v>38</v>
      </c>
    </row>
    <row r="278" spans="1:14" x14ac:dyDescent="0.2">
      <c r="A278">
        <f t="shared" si="4"/>
        <v>277</v>
      </c>
      <c r="B278" s="1">
        <v>42846</v>
      </c>
      <c r="C278" t="s">
        <v>290</v>
      </c>
      <c r="D278" t="s">
        <v>923</v>
      </c>
      <c r="E278" t="s">
        <v>706</v>
      </c>
      <c r="F278" t="s">
        <v>738</v>
      </c>
      <c r="G278" t="s">
        <v>19</v>
      </c>
      <c r="H278" t="s">
        <v>336</v>
      </c>
      <c r="I278" t="s">
        <v>216</v>
      </c>
      <c r="J278" t="s">
        <v>25</v>
      </c>
      <c r="K278" t="s">
        <v>319</v>
      </c>
      <c r="L278" s="2">
        <v>-61.8</v>
      </c>
      <c r="M278" t="s">
        <v>38</v>
      </c>
    </row>
    <row r="279" spans="1:14" x14ac:dyDescent="0.2">
      <c r="A279">
        <f t="shared" si="4"/>
        <v>278</v>
      </c>
      <c r="B279" s="1">
        <v>42846</v>
      </c>
      <c r="C279" t="s">
        <v>290</v>
      </c>
      <c r="D279" t="s">
        <v>923</v>
      </c>
      <c r="E279" t="s">
        <v>706</v>
      </c>
      <c r="F279" t="s">
        <v>738</v>
      </c>
      <c r="G279" t="s">
        <v>19</v>
      </c>
      <c r="H279" t="s">
        <v>337</v>
      </c>
      <c r="I279" t="s">
        <v>216</v>
      </c>
      <c r="J279" t="s">
        <v>25</v>
      </c>
      <c r="K279" t="s">
        <v>319</v>
      </c>
      <c r="L279" s="2">
        <v>-59.85</v>
      </c>
      <c r="M279" t="s">
        <v>38</v>
      </c>
    </row>
    <row r="280" spans="1:14" x14ac:dyDescent="0.2">
      <c r="A280">
        <f t="shared" si="4"/>
        <v>279</v>
      </c>
      <c r="B280" s="1">
        <v>42846</v>
      </c>
      <c r="C280" t="s">
        <v>290</v>
      </c>
      <c r="D280" t="s">
        <v>923</v>
      </c>
      <c r="E280" t="s">
        <v>706</v>
      </c>
      <c r="F280" t="s">
        <v>738</v>
      </c>
      <c r="G280" t="s">
        <v>19</v>
      </c>
      <c r="H280" t="s">
        <v>338</v>
      </c>
      <c r="I280" t="s">
        <v>216</v>
      </c>
      <c r="J280" t="s">
        <v>25</v>
      </c>
      <c r="K280" t="s">
        <v>319</v>
      </c>
      <c r="L280" s="2">
        <v>-43.9</v>
      </c>
      <c r="M280" t="s">
        <v>38</v>
      </c>
    </row>
    <row r="281" spans="1:14" x14ac:dyDescent="0.2">
      <c r="A281">
        <f t="shared" si="4"/>
        <v>280</v>
      </c>
      <c r="B281" s="1">
        <v>42846</v>
      </c>
      <c r="C281" t="s">
        <v>290</v>
      </c>
      <c r="D281" t="s">
        <v>923</v>
      </c>
      <c r="E281" t="s">
        <v>706</v>
      </c>
      <c r="F281" t="s">
        <v>737</v>
      </c>
      <c r="G281" t="s">
        <v>19</v>
      </c>
      <c r="H281" t="s">
        <v>28</v>
      </c>
      <c r="I281" t="s">
        <v>29</v>
      </c>
      <c r="J281" t="s">
        <v>25</v>
      </c>
      <c r="K281" t="s">
        <v>305</v>
      </c>
      <c r="L281" s="2">
        <v>-453.6</v>
      </c>
      <c r="M281" t="s">
        <v>28</v>
      </c>
    </row>
    <row r="282" spans="1:14" x14ac:dyDescent="0.2">
      <c r="A282">
        <f t="shared" si="4"/>
        <v>281</v>
      </c>
      <c r="B282" s="1">
        <v>42850</v>
      </c>
      <c r="C282" t="s">
        <v>290</v>
      </c>
      <c r="D282" t="s">
        <v>923</v>
      </c>
      <c r="E282" t="s">
        <v>706</v>
      </c>
      <c r="F282" t="s">
        <v>310</v>
      </c>
      <c r="G282" t="s">
        <v>307</v>
      </c>
      <c r="H282" t="s">
        <v>309</v>
      </c>
      <c r="I282" t="s">
        <v>30</v>
      </c>
      <c r="J282" t="s">
        <v>222</v>
      </c>
      <c r="L282" s="2">
        <v>-283.16000000000003</v>
      </c>
      <c r="M282" t="s">
        <v>310</v>
      </c>
      <c r="N282" t="s">
        <v>234</v>
      </c>
    </row>
    <row r="283" spans="1:14" x14ac:dyDescent="0.2">
      <c r="A283">
        <f t="shared" si="4"/>
        <v>282</v>
      </c>
      <c r="B283" s="1">
        <v>42850</v>
      </c>
      <c r="C283" t="s">
        <v>290</v>
      </c>
      <c r="D283" t="s">
        <v>923</v>
      </c>
      <c r="E283" t="s">
        <v>706</v>
      </c>
      <c r="F283" t="s">
        <v>16</v>
      </c>
      <c r="G283" t="s">
        <v>19</v>
      </c>
      <c r="H283" t="s">
        <v>311</v>
      </c>
      <c r="I283" t="s">
        <v>29</v>
      </c>
      <c r="J283" t="s">
        <v>64</v>
      </c>
      <c r="K283" t="s">
        <v>305</v>
      </c>
      <c r="L283" s="2">
        <v>-6.18</v>
      </c>
      <c r="M283" t="s">
        <v>49</v>
      </c>
    </row>
    <row r="284" spans="1:14" x14ac:dyDescent="0.2">
      <c r="A284">
        <f t="shared" si="4"/>
        <v>283</v>
      </c>
      <c r="B284" s="1">
        <v>42850</v>
      </c>
      <c r="C284" t="s">
        <v>290</v>
      </c>
      <c r="D284" t="s">
        <v>923</v>
      </c>
      <c r="E284" t="s">
        <v>706</v>
      </c>
      <c r="F284" t="s">
        <v>75</v>
      </c>
      <c r="G284" t="s">
        <v>155</v>
      </c>
      <c r="H284" t="s">
        <v>312</v>
      </c>
      <c r="I284" t="s">
        <v>216</v>
      </c>
      <c r="J284" t="s">
        <v>47</v>
      </c>
      <c r="K284" t="s">
        <v>305</v>
      </c>
      <c r="L284" s="2">
        <v>-31.81</v>
      </c>
      <c r="M284" t="s">
        <v>313</v>
      </c>
    </row>
    <row r="285" spans="1:14" x14ac:dyDescent="0.2">
      <c r="A285">
        <f t="shared" si="4"/>
        <v>284</v>
      </c>
      <c r="B285" s="1">
        <v>42850</v>
      </c>
      <c r="C285" t="s">
        <v>290</v>
      </c>
      <c r="D285" t="s">
        <v>923</v>
      </c>
      <c r="E285" t="s">
        <v>706</v>
      </c>
      <c r="F285" t="s">
        <v>75</v>
      </c>
      <c r="G285" t="s">
        <v>155</v>
      </c>
      <c r="H285" t="s">
        <v>314</v>
      </c>
      <c r="I285" t="s">
        <v>216</v>
      </c>
      <c r="J285" t="s">
        <v>47</v>
      </c>
      <c r="K285" t="s">
        <v>305</v>
      </c>
      <c r="L285" s="2">
        <v>-27.37</v>
      </c>
      <c r="M285" t="s">
        <v>315</v>
      </c>
    </row>
    <row r="286" spans="1:14" x14ac:dyDescent="0.2">
      <c r="A286">
        <f t="shared" si="4"/>
        <v>285</v>
      </c>
      <c r="B286" s="1">
        <v>42850</v>
      </c>
      <c r="C286" t="s">
        <v>290</v>
      </c>
      <c r="D286" t="s">
        <v>923</v>
      </c>
      <c r="E286" t="s">
        <v>706</v>
      </c>
      <c r="F286" t="s">
        <v>739</v>
      </c>
      <c r="G286" t="s">
        <v>19</v>
      </c>
      <c r="H286" t="s">
        <v>28</v>
      </c>
      <c r="I286" t="s">
        <v>29</v>
      </c>
      <c r="J286" t="s">
        <v>25</v>
      </c>
      <c r="K286" t="s">
        <v>295</v>
      </c>
      <c r="L286" s="2">
        <v>-168</v>
      </c>
      <c r="M286" t="s">
        <v>28</v>
      </c>
    </row>
    <row r="287" spans="1:14" x14ac:dyDescent="0.2">
      <c r="A287">
        <f t="shared" si="4"/>
        <v>286</v>
      </c>
      <c r="B287" s="1">
        <v>42852</v>
      </c>
      <c r="C287" t="s">
        <v>290</v>
      </c>
      <c r="D287" t="s">
        <v>923</v>
      </c>
      <c r="E287" t="s">
        <v>706</v>
      </c>
      <c r="F287" t="s">
        <v>898</v>
      </c>
      <c r="G287" t="s">
        <v>19</v>
      </c>
      <c r="H287" t="s">
        <v>308</v>
      </c>
      <c r="I287" t="s">
        <v>30</v>
      </c>
      <c r="J287" t="s">
        <v>222</v>
      </c>
      <c r="L287" s="2">
        <v>-3900</v>
      </c>
      <c r="M287" t="s">
        <v>551</v>
      </c>
    </row>
    <row r="288" spans="1:14" x14ac:dyDescent="0.2">
      <c r="A288">
        <f t="shared" si="4"/>
        <v>287</v>
      </c>
      <c r="B288" s="1">
        <v>42856</v>
      </c>
      <c r="C288" t="s">
        <v>290</v>
      </c>
      <c r="D288" t="s">
        <v>923</v>
      </c>
      <c r="E288" t="s">
        <v>706</v>
      </c>
      <c r="F288" t="s">
        <v>303</v>
      </c>
      <c r="G288" t="s">
        <v>19</v>
      </c>
      <c r="H288" t="s">
        <v>304</v>
      </c>
      <c r="I288" t="s">
        <v>216</v>
      </c>
      <c r="J288" t="s">
        <v>97</v>
      </c>
      <c r="K288" t="s">
        <v>305</v>
      </c>
      <c r="L288" s="2">
        <v>-261.31</v>
      </c>
      <c r="M288" t="s">
        <v>306</v>
      </c>
    </row>
    <row r="289" spans="1:14" x14ac:dyDescent="0.2">
      <c r="A289">
        <f t="shared" si="4"/>
        <v>288</v>
      </c>
      <c r="B289" s="1">
        <v>42860</v>
      </c>
      <c r="C289" t="s">
        <v>290</v>
      </c>
      <c r="D289" t="s">
        <v>923</v>
      </c>
      <c r="E289" t="s">
        <v>706</v>
      </c>
      <c r="F289" t="s">
        <v>739</v>
      </c>
      <c r="G289" t="s">
        <v>19</v>
      </c>
      <c r="H289" t="s">
        <v>237</v>
      </c>
      <c r="I289" t="s">
        <v>21</v>
      </c>
      <c r="J289" t="s">
        <v>25</v>
      </c>
      <c r="K289" t="s">
        <v>295</v>
      </c>
      <c r="L289" s="2">
        <v>-166.32</v>
      </c>
      <c r="M289" t="s">
        <v>238</v>
      </c>
      <c r="N289" t="s">
        <v>297</v>
      </c>
    </row>
    <row r="290" spans="1:14" x14ac:dyDescent="0.2">
      <c r="A290">
        <f t="shared" si="4"/>
        <v>289</v>
      </c>
      <c r="B290" s="1">
        <v>42860</v>
      </c>
      <c r="C290" t="s">
        <v>290</v>
      </c>
      <c r="D290" t="s">
        <v>923</v>
      </c>
      <c r="E290" t="s">
        <v>706</v>
      </c>
      <c r="F290" t="s">
        <v>298</v>
      </c>
      <c r="G290" t="s">
        <v>41</v>
      </c>
      <c r="H290" t="s">
        <v>299</v>
      </c>
      <c r="I290" t="s">
        <v>29</v>
      </c>
      <c r="J290" t="s">
        <v>25</v>
      </c>
      <c r="K290" t="s">
        <v>300</v>
      </c>
      <c r="L290" s="2">
        <v>-8.35</v>
      </c>
      <c r="M290" t="s">
        <v>301</v>
      </c>
    </row>
    <row r="291" spans="1:14" x14ac:dyDescent="0.2">
      <c r="A291">
        <f t="shared" si="4"/>
        <v>290</v>
      </c>
      <c r="B291" s="1">
        <v>42860</v>
      </c>
      <c r="C291" t="s">
        <v>290</v>
      </c>
      <c r="D291" t="s">
        <v>923</v>
      </c>
      <c r="E291" t="s">
        <v>706</v>
      </c>
      <c r="F291" t="s">
        <v>298</v>
      </c>
      <c r="G291" t="s">
        <v>41</v>
      </c>
      <c r="H291" t="s">
        <v>301</v>
      </c>
      <c r="I291" t="s">
        <v>29</v>
      </c>
      <c r="J291" t="s">
        <v>25</v>
      </c>
      <c r="K291" t="s">
        <v>300</v>
      </c>
      <c r="L291" s="2">
        <v>-19.98</v>
      </c>
      <c r="M291" t="s">
        <v>301</v>
      </c>
    </row>
    <row r="292" spans="1:14" x14ac:dyDescent="0.2">
      <c r="A292">
        <f t="shared" si="4"/>
        <v>291</v>
      </c>
      <c r="B292" s="1">
        <v>42860</v>
      </c>
      <c r="C292" t="s">
        <v>290</v>
      </c>
      <c r="D292" t="s">
        <v>923</v>
      </c>
      <c r="E292" t="s">
        <v>706</v>
      </c>
      <c r="F292" t="s">
        <v>298</v>
      </c>
      <c r="G292" t="s">
        <v>41</v>
      </c>
      <c r="H292" t="s">
        <v>301</v>
      </c>
      <c r="I292" t="s">
        <v>29</v>
      </c>
      <c r="J292" t="s">
        <v>25</v>
      </c>
      <c r="K292" t="s">
        <v>300</v>
      </c>
      <c r="L292" s="2">
        <v>-18.059999999999999</v>
      </c>
      <c r="M292" t="s">
        <v>299</v>
      </c>
    </row>
    <row r="293" spans="1:14" x14ac:dyDescent="0.2">
      <c r="A293">
        <f t="shared" si="4"/>
        <v>292</v>
      </c>
      <c r="B293" s="1">
        <v>42860</v>
      </c>
      <c r="C293" t="s">
        <v>290</v>
      </c>
      <c r="D293" t="s">
        <v>923</v>
      </c>
      <c r="E293" t="s">
        <v>706</v>
      </c>
      <c r="F293" t="s">
        <v>298</v>
      </c>
      <c r="G293" t="s">
        <v>41</v>
      </c>
      <c r="H293" t="s">
        <v>299</v>
      </c>
      <c r="I293" t="s">
        <v>29</v>
      </c>
      <c r="J293" t="s">
        <v>25</v>
      </c>
      <c r="K293" t="s">
        <v>300</v>
      </c>
      <c r="L293" s="2">
        <v>-37.450000000000003</v>
      </c>
      <c r="M293" t="s">
        <v>299</v>
      </c>
    </row>
    <row r="294" spans="1:14" x14ac:dyDescent="0.2">
      <c r="A294">
        <f t="shared" si="4"/>
        <v>293</v>
      </c>
      <c r="B294" s="1">
        <v>42860</v>
      </c>
      <c r="C294" t="s">
        <v>290</v>
      </c>
      <c r="D294" t="s">
        <v>923</v>
      </c>
      <c r="E294" t="s">
        <v>706</v>
      </c>
      <c r="F294" t="s">
        <v>298</v>
      </c>
      <c r="G294" t="s">
        <v>41</v>
      </c>
      <c r="H294" t="s">
        <v>299</v>
      </c>
      <c r="I294" t="s">
        <v>29</v>
      </c>
      <c r="J294" t="s">
        <v>25</v>
      </c>
      <c r="K294" t="s">
        <v>300</v>
      </c>
      <c r="L294" s="2">
        <v>-8.35</v>
      </c>
      <c r="M294" t="s">
        <v>302</v>
      </c>
    </row>
    <row r="295" spans="1:14" x14ac:dyDescent="0.2">
      <c r="A295">
        <f t="shared" si="4"/>
        <v>294</v>
      </c>
      <c r="B295" s="1">
        <v>42860</v>
      </c>
      <c r="C295" t="s">
        <v>290</v>
      </c>
      <c r="D295" t="s">
        <v>923</v>
      </c>
      <c r="E295" t="s">
        <v>706</v>
      </c>
      <c r="F295" t="s">
        <v>298</v>
      </c>
      <c r="G295" t="s">
        <v>41</v>
      </c>
      <c r="H295" t="s">
        <v>302</v>
      </c>
      <c r="I295" t="s">
        <v>29</v>
      </c>
      <c r="J295" t="s">
        <v>25</v>
      </c>
      <c r="K295" t="s">
        <v>300</v>
      </c>
      <c r="L295" s="2">
        <v>-63.62</v>
      </c>
      <c r="M295" t="s">
        <v>301</v>
      </c>
    </row>
    <row r="296" spans="1:14" x14ac:dyDescent="0.2">
      <c r="A296">
        <f t="shared" si="4"/>
        <v>295</v>
      </c>
      <c r="B296" s="1">
        <v>42860</v>
      </c>
      <c r="C296" t="s">
        <v>290</v>
      </c>
      <c r="D296" t="s">
        <v>923</v>
      </c>
      <c r="E296" t="s">
        <v>706</v>
      </c>
      <c r="F296" t="s">
        <v>298</v>
      </c>
      <c r="G296" t="s">
        <v>41</v>
      </c>
      <c r="H296" t="s">
        <v>301</v>
      </c>
      <c r="I296" t="s">
        <v>29</v>
      </c>
      <c r="J296" t="s">
        <v>25</v>
      </c>
      <c r="K296" t="s">
        <v>300</v>
      </c>
      <c r="L296" s="2">
        <v>-29.81</v>
      </c>
      <c r="M296" t="s">
        <v>299</v>
      </c>
    </row>
    <row r="297" spans="1:14" x14ac:dyDescent="0.2">
      <c r="A297">
        <f t="shared" si="4"/>
        <v>296</v>
      </c>
      <c r="B297" s="1">
        <v>42860</v>
      </c>
      <c r="C297" t="s">
        <v>290</v>
      </c>
      <c r="D297" t="s">
        <v>923</v>
      </c>
      <c r="E297" t="s">
        <v>706</v>
      </c>
      <c r="F297" t="s">
        <v>298</v>
      </c>
      <c r="G297" t="s">
        <v>41</v>
      </c>
      <c r="H297" t="s">
        <v>299</v>
      </c>
      <c r="I297" t="s">
        <v>29</v>
      </c>
      <c r="J297" t="s">
        <v>25</v>
      </c>
      <c r="K297" t="s">
        <v>300</v>
      </c>
      <c r="L297" s="2">
        <v>-8.35</v>
      </c>
      <c r="M297" t="s">
        <v>299</v>
      </c>
    </row>
    <row r="298" spans="1:14" x14ac:dyDescent="0.2">
      <c r="A298">
        <f t="shared" si="4"/>
        <v>297</v>
      </c>
      <c r="B298" s="1">
        <v>42860</v>
      </c>
      <c r="C298" t="s">
        <v>290</v>
      </c>
      <c r="D298" t="s">
        <v>923</v>
      </c>
      <c r="E298" t="s">
        <v>706</v>
      </c>
      <c r="F298" t="s">
        <v>298</v>
      </c>
      <c r="G298" t="s">
        <v>41</v>
      </c>
      <c r="H298" t="s">
        <v>299</v>
      </c>
      <c r="I298" t="s">
        <v>29</v>
      </c>
      <c r="J298" t="s">
        <v>25</v>
      </c>
      <c r="K298" t="s">
        <v>300</v>
      </c>
      <c r="L298" s="2">
        <v>-4.28</v>
      </c>
      <c r="M298" t="s">
        <v>299</v>
      </c>
    </row>
    <row r="299" spans="1:14" x14ac:dyDescent="0.2">
      <c r="A299">
        <f t="shared" si="4"/>
        <v>298</v>
      </c>
      <c r="B299" s="1">
        <v>42860</v>
      </c>
      <c r="C299" t="s">
        <v>290</v>
      </c>
      <c r="D299" t="s">
        <v>923</v>
      </c>
      <c r="E299" t="s">
        <v>706</v>
      </c>
      <c r="F299" t="s">
        <v>298</v>
      </c>
      <c r="G299" t="s">
        <v>41</v>
      </c>
      <c r="H299" t="s">
        <v>299</v>
      </c>
      <c r="I299" t="s">
        <v>29</v>
      </c>
      <c r="J299" t="s">
        <v>25</v>
      </c>
      <c r="K299" t="s">
        <v>300</v>
      </c>
      <c r="L299" s="2">
        <v>-16.7</v>
      </c>
      <c r="M299" t="s">
        <v>299</v>
      </c>
    </row>
    <row r="300" spans="1:14" x14ac:dyDescent="0.2">
      <c r="A300">
        <f t="shared" si="4"/>
        <v>299</v>
      </c>
      <c r="B300" s="1">
        <v>42933</v>
      </c>
      <c r="C300" t="s">
        <v>290</v>
      </c>
      <c r="D300" t="s">
        <v>923</v>
      </c>
      <c r="E300" t="s">
        <v>706</v>
      </c>
      <c r="F300" t="s">
        <v>740</v>
      </c>
      <c r="G300" t="s">
        <v>284</v>
      </c>
      <c r="H300" t="s">
        <v>294</v>
      </c>
      <c r="I300" t="s">
        <v>27</v>
      </c>
      <c r="J300" t="s">
        <v>25</v>
      </c>
      <c r="K300" t="s">
        <v>295</v>
      </c>
      <c r="L300" s="2">
        <v>-1116</v>
      </c>
      <c r="M300" t="s">
        <v>296</v>
      </c>
    </row>
    <row r="301" spans="1:14" x14ac:dyDescent="0.2">
      <c r="A301">
        <f t="shared" si="4"/>
        <v>300</v>
      </c>
      <c r="B301" s="1">
        <v>42972</v>
      </c>
      <c r="C301" t="s">
        <v>290</v>
      </c>
      <c r="D301" t="s">
        <v>923</v>
      </c>
      <c r="E301" t="s">
        <v>12</v>
      </c>
      <c r="F301" t="s">
        <v>293</v>
      </c>
      <c r="G301" t="s">
        <v>17</v>
      </c>
      <c r="I301" t="s">
        <v>17</v>
      </c>
      <c r="J301" t="s">
        <v>18</v>
      </c>
      <c r="L301" s="2">
        <v>28502.07</v>
      </c>
      <c r="M301" t="s">
        <v>16</v>
      </c>
    </row>
    <row r="302" spans="1:14" x14ac:dyDescent="0.2">
      <c r="A302">
        <f t="shared" si="4"/>
        <v>301</v>
      </c>
      <c r="B302" s="1">
        <v>42978</v>
      </c>
      <c r="C302" t="s">
        <v>290</v>
      </c>
      <c r="D302" t="s">
        <v>923</v>
      </c>
      <c r="E302" t="s">
        <v>706</v>
      </c>
      <c r="F302" t="s">
        <v>741</v>
      </c>
      <c r="G302" t="s">
        <v>164</v>
      </c>
      <c r="I302" t="s">
        <v>164</v>
      </c>
      <c r="J302" t="s">
        <v>18</v>
      </c>
      <c r="L302" s="2">
        <v>-20447.48</v>
      </c>
      <c r="M302" t="s">
        <v>16</v>
      </c>
      <c r="N302" t="s">
        <v>291</v>
      </c>
    </row>
    <row r="303" spans="1:14" x14ac:dyDescent="0.2">
      <c r="A303">
        <f t="shared" si="4"/>
        <v>302</v>
      </c>
      <c r="B303" s="1">
        <v>42978</v>
      </c>
      <c r="C303" t="s">
        <v>290</v>
      </c>
      <c r="D303" t="s">
        <v>923</v>
      </c>
      <c r="E303" t="s">
        <v>706</v>
      </c>
      <c r="F303" t="s">
        <v>292</v>
      </c>
      <c r="G303" t="s">
        <v>164</v>
      </c>
      <c r="I303" t="s">
        <v>164</v>
      </c>
      <c r="J303" t="s">
        <v>31</v>
      </c>
      <c r="L303" s="2">
        <v>-2896.21</v>
      </c>
      <c r="M303" t="s">
        <v>16</v>
      </c>
    </row>
    <row r="304" spans="1:14" x14ac:dyDescent="0.2">
      <c r="A304">
        <f t="shared" si="4"/>
        <v>303</v>
      </c>
      <c r="B304" s="1">
        <v>42993</v>
      </c>
      <c r="C304" t="s">
        <v>163</v>
      </c>
      <c r="D304" t="s">
        <v>923</v>
      </c>
      <c r="E304" t="s">
        <v>12</v>
      </c>
      <c r="F304" t="s">
        <v>744</v>
      </c>
      <c r="G304" t="s">
        <v>17</v>
      </c>
      <c r="I304" t="s">
        <v>17</v>
      </c>
      <c r="J304" t="s">
        <v>18</v>
      </c>
      <c r="L304" s="2">
        <v>2000</v>
      </c>
      <c r="M304" t="s">
        <v>16</v>
      </c>
    </row>
    <row r="305" spans="1:17" x14ac:dyDescent="0.2">
      <c r="A305">
        <f t="shared" si="4"/>
        <v>304</v>
      </c>
      <c r="B305" s="1">
        <v>42993</v>
      </c>
      <c r="C305" t="s">
        <v>163</v>
      </c>
      <c r="D305" t="s">
        <v>923</v>
      </c>
      <c r="E305" t="s">
        <v>12</v>
      </c>
      <c r="F305" t="s">
        <v>743</v>
      </c>
      <c r="G305" t="s">
        <v>17</v>
      </c>
      <c r="I305" t="s">
        <v>17</v>
      </c>
      <c r="J305" t="s">
        <v>18</v>
      </c>
      <c r="L305" s="2">
        <v>16535.34</v>
      </c>
      <c r="M305" t="s">
        <v>16</v>
      </c>
      <c r="N305" t="s">
        <v>289</v>
      </c>
    </row>
    <row r="306" spans="1:17" x14ac:dyDescent="0.2">
      <c r="A306">
        <f t="shared" si="4"/>
        <v>305</v>
      </c>
      <c r="B306" s="1">
        <v>42993</v>
      </c>
      <c r="C306" t="s">
        <v>163</v>
      </c>
      <c r="D306" t="s">
        <v>923</v>
      </c>
      <c r="E306" t="s">
        <v>12</v>
      </c>
      <c r="F306" t="s">
        <v>742</v>
      </c>
      <c r="G306" t="s">
        <v>17</v>
      </c>
      <c r="I306" t="s">
        <v>17</v>
      </c>
      <c r="J306" t="s">
        <v>18</v>
      </c>
      <c r="L306" s="2">
        <v>35986.93</v>
      </c>
      <c r="M306" t="s">
        <v>16</v>
      </c>
    </row>
    <row r="307" spans="1:17" x14ac:dyDescent="0.2">
      <c r="A307">
        <f t="shared" si="4"/>
        <v>306</v>
      </c>
      <c r="B307" s="1">
        <v>43028</v>
      </c>
      <c r="C307" t="s">
        <v>163</v>
      </c>
      <c r="D307" t="s">
        <v>923</v>
      </c>
      <c r="E307" t="s">
        <v>706</v>
      </c>
      <c r="F307" t="s">
        <v>287</v>
      </c>
      <c r="G307" t="s">
        <v>30</v>
      </c>
      <c r="H307" t="s">
        <v>288</v>
      </c>
      <c r="I307" t="s">
        <v>30</v>
      </c>
      <c r="J307" t="s">
        <v>222</v>
      </c>
      <c r="L307" s="2">
        <v>-121.12</v>
      </c>
      <c r="M307" t="s">
        <v>288</v>
      </c>
      <c r="Q307" s="2"/>
    </row>
    <row r="308" spans="1:17" x14ac:dyDescent="0.2">
      <c r="A308">
        <f t="shared" si="4"/>
        <v>307</v>
      </c>
      <c r="B308" s="1">
        <v>43033</v>
      </c>
      <c r="C308" t="s">
        <v>163</v>
      </c>
      <c r="D308" t="s">
        <v>923</v>
      </c>
      <c r="E308" t="s">
        <v>706</v>
      </c>
      <c r="F308" t="s">
        <v>746</v>
      </c>
      <c r="G308" t="s">
        <v>19</v>
      </c>
      <c r="H308" t="s">
        <v>282</v>
      </c>
      <c r="I308" t="s">
        <v>29</v>
      </c>
      <c r="J308" t="s">
        <v>25</v>
      </c>
      <c r="K308" t="s">
        <v>214</v>
      </c>
      <c r="L308" s="2">
        <v>-222.6</v>
      </c>
      <c r="M308" t="s">
        <v>266</v>
      </c>
      <c r="N308" t="s">
        <v>283</v>
      </c>
    </row>
    <row r="309" spans="1:17" x14ac:dyDescent="0.2">
      <c r="A309">
        <f t="shared" si="4"/>
        <v>308</v>
      </c>
      <c r="B309" s="1">
        <v>43033</v>
      </c>
      <c r="C309" t="s">
        <v>163</v>
      </c>
      <c r="D309" t="s">
        <v>923</v>
      </c>
      <c r="E309" t="s">
        <v>706</v>
      </c>
      <c r="F309" t="s">
        <v>745</v>
      </c>
      <c r="G309" t="s">
        <v>284</v>
      </c>
      <c r="H309" t="s">
        <v>285</v>
      </c>
      <c r="I309" t="s">
        <v>27</v>
      </c>
      <c r="J309" t="s">
        <v>25</v>
      </c>
      <c r="K309" t="s">
        <v>214</v>
      </c>
      <c r="L309" s="2">
        <v>-12.7</v>
      </c>
      <c r="M309" t="s">
        <v>286</v>
      </c>
    </row>
    <row r="310" spans="1:17" x14ac:dyDescent="0.2">
      <c r="A310">
        <f t="shared" si="4"/>
        <v>309</v>
      </c>
      <c r="B310" s="1">
        <v>43054</v>
      </c>
      <c r="C310" t="s">
        <v>163</v>
      </c>
      <c r="D310" t="s">
        <v>923</v>
      </c>
      <c r="E310" t="s">
        <v>706</v>
      </c>
      <c r="F310" t="s">
        <v>75</v>
      </c>
      <c r="G310" t="s">
        <v>155</v>
      </c>
      <c r="H310" t="s">
        <v>280</v>
      </c>
      <c r="I310" t="s">
        <v>216</v>
      </c>
      <c r="J310" t="s">
        <v>25</v>
      </c>
      <c r="K310" t="s">
        <v>214</v>
      </c>
      <c r="L310" s="2">
        <v>-426</v>
      </c>
      <c r="M310" t="s">
        <v>281</v>
      </c>
    </row>
    <row r="311" spans="1:17" x14ac:dyDescent="0.2">
      <c r="A311">
        <f t="shared" si="4"/>
        <v>310</v>
      </c>
      <c r="B311" s="1">
        <v>43056</v>
      </c>
      <c r="C311" t="s">
        <v>163</v>
      </c>
      <c r="D311" t="s">
        <v>923</v>
      </c>
      <c r="E311" t="s">
        <v>706</v>
      </c>
      <c r="F311" t="s">
        <v>747</v>
      </c>
      <c r="G311" t="s">
        <v>19</v>
      </c>
      <c r="H311" t="s">
        <v>279</v>
      </c>
      <c r="I311" t="s">
        <v>29</v>
      </c>
      <c r="J311" t="s">
        <v>47</v>
      </c>
      <c r="K311" t="s">
        <v>214</v>
      </c>
      <c r="L311" s="2">
        <v>-150</v>
      </c>
      <c r="M311" t="s">
        <v>28</v>
      </c>
    </row>
    <row r="312" spans="1:17" x14ac:dyDescent="0.2">
      <c r="A312">
        <f t="shared" si="4"/>
        <v>311</v>
      </c>
      <c r="B312" s="1">
        <v>43059</v>
      </c>
      <c r="C312" t="s">
        <v>163</v>
      </c>
      <c r="D312" t="s">
        <v>923</v>
      </c>
      <c r="E312" t="s">
        <v>706</v>
      </c>
      <c r="F312" t="s">
        <v>747</v>
      </c>
      <c r="G312" t="s">
        <v>19</v>
      </c>
      <c r="H312" t="s">
        <v>277</v>
      </c>
      <c r="I312" t="s">
        <v>21</v>
      </c>
      <c r="J312" t="s">
        <v>47</v>
      </c>
      <c r="K312" t="s">
        <v>214</v>
      </c>
      <c r="L312" s="2">
        <v>-745.65</v>
      </c>
      <c r="M312" t="s">
        <v>278</v>
      </c>
    </row>
    <row r="313" spans="1:17" x14ac:dyDescent="0.2">
      <c r="A313">
        <f t="shared" si="4"/>
        <v>312</v>
      </c>
      <c r="B313" s="1">
        <v>43067</v>
      </c>
      <c r="C313" t="s">
        <v>163</v>
      </c>
      <c r="D313" t="s">
        <v>923</v>
      </c>
      <c r="E313" t="s">
        <v>706</v>
      </c>
      <c r="F313" t="s">
        <v>748</v>
      </c>
      <c r="G313" t="s">
        <v>19</v>
      </c>
      <c r="H313" t="s">
        <v>276</v>
      </c>
      <c r="I313" t="s">
        <v>21</v>
      </c>
      <c r="J313" t="s">
        <v>59</v>
      </c>
      <c r="L313" s="2">
        <v>-388.91</v>
      </c>
      <c r="M313" t="s">
        <v>38</v>
      </c>
    </row>
    <row r="314" spans="1:17" x14ac:dyDescent="0.2">
      <c r="A314">
        <f t="shared" si="4"/>
        <v>313</v>
      </c>
      <c r="B314" s="1">
        <v>43086</v>
      </c>
      <c r="C314" t="s">
        <v>163</v>
      </c>
      <c r="D314" t="s">
        <v>923</v>
      </c>
      <c r="E314" t="s">
        <v>706</v>
      </c>
      <c r="F314" t="s">
        <v>748</v>
      </c>
      <c r="G314" t="s">
        <v>19</v>
      </c>
      <c r="H314" t="s">
        <v>272</v>
      </c>
      <c r="I314" t="s">
        <v>216</v>
      </c>
      <c r="J314" t="s">
        <v>59</v>
      </c>
      <c r="L314" s="2">
        <v>-60</v>
      </c>
      <c r="M314" t="s">
        <v>273</v>
      </c>
    </row>
    <row r="315" spans="1:17" x14ac:dyDescent="0.2">
      <c r="A315">
        <f t="shared" si="4"/>
        <v>314</v>
      </c>
      <c r="B315" s="1">
        <v>43086</v>
      </c>
      <c r="C315" t="s">
        <v>163</v>
      </c>
      <c r="D315" t="s">
        <v>923</v>
      </c>
      <c r="E315" t="s">
        <v>706</v>
      </c>
      <c r="F315" t="s">
        <v>748</v>
      </c>
      <c r="G315" t="s">
        <v>19</v>
      </c>
      <c r="H315" t="s">
        <v>274</v>
      </c>
      <c r="I315" t="s">
        <v>216</v>
      </c>
      <c r="J315" t="s">
        <v>59</v>
      </c>
      <c r="L315" s="2">
        <v>-19.100000000000001</v>
      </c>
      <c r="M315" t="s">
        <v>275</v>
      </c>
    </row>
    <row r="316" spans="1:17" x14ac:dyDescent="0.2">
      <c r="A316">
        <f t="shared" si="4"/>
        <v>315</v>
      </c>
      <c r="B316" s="1">
        <v>43131</v>
      </c>
      <c r="C316" t="s">
        <v>163</v>
      </c>
      <c r="D316" t="s">
        <v>923</v>
      </c>
      <c r="E316" t="s">
        <v>706</v>
      </c>
      <c r="F316" t="s">
        <v>270</v>
      </c>
      <c r="G316" t="s">
        <v>19</v>
      </c>
      <c r="H316" t="s">
        <v>271</v>
      </c>
      <c r="I316" t="s">
        <v>29</v>
      </c>
      <c r="J316" t="s">
        <v>25</v>
      </c>
      <c r="K316" t="s">
        <v>214</v>
      </c>
      <c r="L316" s="2">
        <v>-4500</v>
      </c>
      <c r="M316" t="s">
        <v>28</v>
      </c>
    </row>
    <row r="317" spans="1:17" x14ac:dyDescent="0.2">
      <c r="A317">
        <f t="shared" si="4"/>
        <v>316</v>
      </c>
      <c r="B317" s="1">
        <v>43146</v>
      </c>
      <c r="C317" t="s">
        <v>163</v>
      </c>
      <c r="D317" t="s">
        <v>923</v>
      </c>
      <c r="E317" t="s">
        <v>706</v>
      </c>
      <c r="F317" t="s">
        <v>749</v>
      </c>
      <c r="G317" t="s">
        <v>655</v>
      </c>
      <c r="H317" t="s">
        <v>269</v>
      </c>
      <c r="I317" t="s">
        <v>216</v>
      </c>
      <c r="J317" t="s">
        <v>64</v>
      </c>
      <c r="L317" s="2">
        <v>-143.84</v>
      </c>
      <c r="M317" t="s">
        <v>38</v>
      </c>
    </row>
    <row r="318" spans="1:17" x14ac:dyDescent="0.2">
      <c r="A318">
        <f t="shared" si="4"/>
        <v>317</v>
      </c>
      <c r="B318" s="1">
        <v>43151</v>
      </c>
      <c r="C318" t="s">
        <v>163</v>
      </c>
      <c r="D318" t="s">
        <v>923</v>
      </c>
      <c r="E318" t="s">
        <v>706</v>
      </c>
      <c r="F318" t="s">
        <v>900</v>
      </c>
      <c r="G318" t="s">
        <v>19</v>
      </c>
      <c r="H318" t="s">
        <v>267</v>
      </c>
      <c r="I318" t="s">
        <v>30</v>
      </c>
      <c r="J318" t="s">
        <v>222</v>
      </c>
      <c r="L318" s="2">
        <v>-7000</v>
      </c>
      <c r="M318" t="s">
        <v>268</v>
      </c>
    </row>
    <row r="319" spans="1:17" x14ac:dyDescent="0.2">
      <c r="A319">
        <f t="shared" si="4"/>
        <v>318</v>
      </c>
      <c r="B319" s="1">
        <v>43151</v>
      </c>
      <c r="C319" t="s">
        <v>163</v>
      </c>
      <c r="D319" t="s">
        <v>923</v>
      </c>
      <c r="E319" t="s">
        <v>706</v>
      </c>
      <c r="F319" t="s">
        <v>899</v>
      </c>
      <c r="G319" t="s">
        <v>19</v>
      </c>
      <c r="I319" t="s">
        <v>30</v>
      </c>
      <c r="J319" t="s">
        <v>222</v>
      </c>
      <c r="L319" s="2">
        <v>-10000</v>
      </c>
      <c r="M319" t="s">
        <v>137</v>
      </c>
    </row>
    <row r="320" spans="1:17" x14ac:dyDescent="0.2">
      <c r="A320">
        <f t="shared" si="4"/>
        <v>319</v>
      </c>
      <c r="B320" s="1">
        <v>43157</v>
      </c>
      <c r="C320" t="s">
        <v>163</v>
      </c>
      <c r="D320" t="s">
        <v>923</v>
      </c>
      <c r="E320" t="s">
        <v>706</v>
      </c>
      <c r="F320" t="s">
        <v>750</v>
      </c>
      <c r="G320" t="s">
        <v>19</v>
      </c>
      <c r="H320" t="s">
        <v>263</v>
      </c>
      <c r="I320" t="s">
        <v>29</v>
      </c>
      <c r="J320" t="s">
        <v>25</v>
      </c>
      <c r="K320" t="s">
        <v>214</v>
      </c>
      <c r="L320" s="2">
        <v>-63.96</v>
      </c>
      <c r="M320" t="s">
        <v>264</v>
      </c>
    </row>
    <row r="321" spans="1:14" x14ac:dyDescent="0.2">
      <c r="A321">
        <f t="shared" si="4"/>
        <v>320</v>
      </c>
      <c r="B321" s="1">
        <v>43157</v>
      </c>
      <c r="C321" t="s">
        <v>163</v>
      </c>
      <c r="D321" t="s">
        <v>923</v>
      </c>
      <c r="E321" t="s">
        <v>706</v>
      </c>
      <c r="F321" t="s">
        <v>750</v>
      </c>
      <c r="G321" t="s">
        <v>19</v>
      </c>
      <c r="H321" t="s">
        <v>265</v>
      </c>
      <c r="I321" t="s">
        <v>29</v>
      </c>
      <c r="J321" t="s">
        <v>25</v>
      </c>
      <c r="K321" t="s">
        <v>214</v>
      </c>
      <c r="L321" s="2">
        <v>-77.040000000000006</v>
      </c>
      <c r="M321" t="s">
        <v>266</v>
      </c>
    </row>
    <row r="322" spans="1:14" x14ac:dyDescent="0.2">
      <c r="A322">
        <f t="shared" si="4"/>
        <v>321</v>
      </c>
      <c r="B322" s="1">
        <v>43159</v>
      </c>
      <c r="C322" t="s">
        <v>163</v>
      </c>
      <c r="D322" t="s">
        <v>923</v>
      </c>
      <c r="E322" t="s">
        <v>706</v>
      </c>
      <c r="F322" t="s">
        <v>255</v>
      </c>
      <c r="G322" t="s">
        <v>19</v>
      </c>
      <c r="H322" t="s">
        <v>28</v>
      </c>
      <c r="I322" t="s">
        <v>29</v>
      </c>
      <c r="J322" t="s">
        <v>222</v>
      </c>
      <c r="L322" s="2">
        <v>-1269</v>
      </c>
      <c r="M322" t="s">
        <v>257</v>
      </c>
      <c r="N322" t="s">
        <v>224</v>
      </c>
    </row>
    <row r="323" spans="1:14" x14ac:dyDescent="0.2">
      <c r="A323">
        <f t="shared" ref="A323:A386" si="5">A322+1</f>
        <v>322</v>
      </c>
      <c r="B323" s="1">
        <v>43160</v>
      </c>
      <c r="C323" t="s">
        <v>163</v>
      </c>
      <c r="D323" t="s">
        <v>923</v>
      </c>
      <c r="E323" t="s">
        <v>706</v>
      </c>
      <c r="F323" t="s">
        <v>751</v>
      </c>
      <c r="G323" t="s">
        <v>19</v>
      </c>
      <c r="H323" t="s">
        <v>262</v>
      </c>
      <c r="I323" t="s">
        <v>21</v>
      </c>
      <c r="J323" t="s">
        <v>59</v>
      </c>
      <c r="L323" s="2">
        <v>-23.5</v>
      </c>
      <c r="M323" t="s">
        <v>38</v>
      </c>
    </row>
    <row r="324" spans="1:14" x14ac:dyDescent="0.2">
      <c r="A324">
        <f t="shared" si="5"/>
        <v>323</v>
      </c>
      <c r="B324" s="1">
        <v>43173</v>
      </c>
      <c r="C324" t="s">
        <v>163</v>
      </c>
      <c r="D324" t="s">
        <v>923</v>
      </c>
      <c r="E324" t="s">
        <v>706</v>
      </c>
      <c r="F324" t="s">
        <v>752</v>
      </c>
      <c r="G324" t="s">
        <v>19</v>
      </c>
      <c r="H324" t="s">
        <v>261</v>
      </c>
      <c r="I324" t="s">
        <v>29</v>
      </c>
      <c r="J324" t="s">
        <v>25</v>
      </c>
      <c r="K324" t="s">
        <v>214</v>
      </c>
      <c r="L324" s="2">
        <v>-47.65</v>
      </c>
      <c r="M324" t="s">
        <v>549</v>
      </c>
    </row>
    <row r="325" spans="1:14" x14ac:dyDescent="0.2">
      <c r="A325">
        <f t="shared" si="5"/>
        <v>324</v>
      </c>
      <c r="B325" s="1">
        <v>43174</v>
      </c>
      <c r="C325" t="s">
        <v>163</v>
      </c>
      <c r="D325" t="s">
        <v>923</v>
      </c>
      <c r="E325" t="s">
        <v>706</v>
      </c>
      <c r="F325" t="s">
        <v>258</v>
      </c>
      <c r="G325" t="s">
        <v>54</v>
      </c>
      <c r="H325" t="s">
        <v>259</v>
      </c>
      <c r="I325" t="s">
        <v>21</v>
      </c>
      <c r="J325" t="s">
        <v>25</v>
      </c>
      <c r="K325" t="s">
        <v>214</v>
      </c>
      <c r="L325" s="2">
        <v>-82.95</v>
      </c>
      <c r="M325" t="s">
        <v>260</v>
      </c>
    </row>
    <row r="326" spans="1:14" x14ac:dyDescent="0.2">
      <c r="A326">
        <f t="shared" si="5"/>
        <v>325</v>
      </c>
      <c r="B326" s="1">
        <v>43180</v>
      </c>
      <c r="C326" t="s">
        <v>163</v>
      </c>
      <c r="D326" t="s">
        <v>923</v>
      </c>
      <c r="E326" t="s">
        <v>706</v>
      </c>
      <c r="F326" t="s">
        <v>255</v>
      </c>
      <c r="G326" t="s">
        <v>19</v>
      </c>
      <c r="H326" t="s">
        <v>256</v>
      </c>
      <c r="I326" t="s">
        <v>29</v>
      </c>
      <c r="J326" t="s">
        <v>222</v>
      </c>
      <c r="L326" s="2">
        <v>-1503.23</v>
      </c>
      <c r="M326" t="s">
        <v>257</v>
      </c>
      <c r="N326" t="s">
        <v>224</v>
      </c>
    </row>
    <row r="327" spans="1:14" x14ac:dyDescent="0.2">
      <c r="A327">
        <f t="shared" si="5"/>
        <v>326</v>
      </c>
      <c r="B327" s="1">
        <v>43185</v>
      </c>
      <c r="C327" t="s">
        <v>163</v>
      </c>
      <c r="D327" t="s">
        <v>923</v>
      </c>
      <c r="E327" t="s">
        <v>706</v>
      </c>
      <c r="F327" t="s">
        <v>753</v>
      </c>
      <c r="G327" t="s">
        <v>19</v>
      </c>
      <c r="H327" t="s">
        <v>254</v>
      </c>
      <c r="I327" t="s">
        <v>21</v>
      </c>
      <c r="J327" t="s">
        <v>64</v>
      </c>
      <c r="L327" s="2">
        <v>-239.13</v>
      </c>
      <c r="M327" t="s">
        <v>38</v>
      </c>
    </row>
    <row r="328" spans="1:14" x14ac:dyDescent="0.2">
      <c r="A328">
        <f t="shared" si="5"/>
        <v>327</v>
      </c>
      <c r="B328" s="1">
        <v>43188</v>
      </c>
      <c r="C328" t="s">
        <v>163</v>
      </c>
      <c r="D328" t="s">
        <v>923</v>
      </c>
      <c r="E328" t="s">
        <v>706</v>
      </c>
      <c r="F328" t="s">
        <v>245</v>
      </c>
      <c r="G328" t="s">
        <v>19</v>
      </c>
      <c r="H328" t="s">
        <v>246</v>
      </c>
      <c r="I328" t="s">
        <v>216</v>
      </c>
      <c r="J328" t="s">
        <v>47</v>
      </c>
      <c r="L328" s="2">
        <v>-39.99</v>
      </c>
      <c r="M328" t="s">
        <v>38</v>
      </c>
    </row>
    <row r="329" spans="1:14" x14ac:dyDescent="0.2">
      <c r="A329">
        <f t="shared" si="5"/>
        <v>328</v>
      </c>
      <c r="B329" s="1">
        <v>43188</v>
      </c>
      <c r="C329" t="s">
        <v>163</v>
      </c>
      <c r="D329" t="s">
        <v>923</v>
      </c>
      <c r="E329" t="s">
        <v>706</v>
      </c>
      <c r="F329" t="s">
        <v>245</v>
      </c>
      <c r="G329" t="s">
        <v>19</v>
      </c>
      <c r="H329" t="s">
        <v>247</v>
      </c>
      <c r="I329" t="s">
        <v>21</v>
      </c>
      <c r="J329" t="s">
        <v>47</v>
      </c>
      <c r="L329" s="2">
        <v>-434.35</v>
      </c>
      <c r="M329" t="s">
        <v>248</v>
      </c>
    </row>
    <row r="330" spans="1:14" x14ac:dyDescent="0.2">
      <c r="A330">
        <f t="shared" si="5"/>
        <v>329</v>
      </c>
      <c r="B330" s="1">
        <v>43188</v>
      </c>
      <c r="C330" t="s">
        <v>163</v>
      </c>
      <c r="D330" t="s">
        <v>923</v>
      </c>
      <c r="E330" t="s">
        <v>706</v>
      </c>
      <c r="F330" t="s">
        <v>249</v>
      </c>
      <c r="G330" t="s">
        <v>19</v>
      </c>
      <c r="H330" t="s">
        <v>250</v>
      </c>
      <c r="I330" t="s">
        <v>29</v>
      </c>
      <c r="J330" t="s">
        <v>25</v>
      </c>
      <c r="K330" t="s">
        <v>214</v>
      </c>
      <c r="L330" s="2">
        <v>-9540.5</v>
      </c>
      <c r="M330" t="s">
        <v>251</v>
      </c>
    </row>
    <row r="331" spans="1:14" x14ac:dyDescent="0.2">
      <c r="A331">
        <f t="shared" si="5"/>
        <v>330</v>
      </c>
      <c r="B331" s="1">
        <v>43188</v>
      </c>
      <c r="C331" t="s">
        <v>163</v>
      </c>
      <c r="D331" t="s">
        <v>923</v>
      </c>
      <c r="E331" t="s">
        <v>706</v>
      </c>
      <c r="F331" t="s">
        <v>245</v>
      </c>
      <c r="G331" t="s">
        <v>19</v>
      </c>
      <c r="H331" t="s">
        <v>252</v>
      </c>
      <c r="I331" t="s">
        <v>216</v>
      </c>
      <c r="J331" t="s">
        <v>47</v>
      </c>
      <c r="L331" s="2">
        <v>-130.47999999999999</v>
      </c>
      <c r="M331" t="s">
        <v>253</v>
      </c>
    </row>
    <row r="332" spans="1:14" x14ac:dyDescent="0.2">
      <c r="A332">
        <f t="shared" si="5"/>
        <v>331</v>
      </c>
      <c r="B332" s="1">
        <v>43189</v>
      </c>
      <c r="C332" t="s">
        <v>163</v>
      </c>
      <c r="D332" t="s">
        <v>923</v>
      </c>
      <c r="E332" t="s">
        <v>706</v>
      </c>
      <c r="F332" t="s">
        <v>75</v>
      </c>
      <c r="G332" t="s">
        <v>155</v>
      </c>
      <c r="H332" t="s">
        <v>244</v>
      </c>
      <c r="I332" t="s">
        <v>216</v>
      </c>
      <c r="J332" t="s">
        <v>25</v>
      </c>
      <c r="K332" t="s">
        <v>214</v>
      </c>
      <c r="L332" s="2">
        <v>-89.2</v>
      </c>
      <c r="M332" t="s">
        <v>38</v>
      </c>
    </row>
    <row r="333" spans="1:14" x14ac:dyDescent="0.2">
      <c r="A333">
        <f t="shared" si="5"/>
        <v>332</v>
      </c>
      <c r="B333" s="1">
        <v>43201</v>
      </c>
      <c r="C333" t="s">
        <v>163</v>
      </c>
      <c r="D333" t="s">
        <v>923</v>
      </c>
      <c r="E333" t="s">
        <v>706</v>
      </c>
      <c r="F333" t="s">
        <v>751</v>
      </c>
      <c r="G333" t="s">
        <v>19</v>
      </c>
      <c r="H333" t="s">
        <v>243</v>
      </c>
      <c r="I333" t="s">
        <v>29</v>
      </c>
      <c r="J333" t="s">
        <v>59</v>
      </c>
      <c r="L333" s="2">
        <v>-315.75</v>
      </c>
      <c r="M333" t="s">
        <v>28</v>
      </c>
    </row>
    <row r="334" spans="1:14" x14ac:dyDescent="0.2">
      <c r="A334">
        <f t="shared" si="5"/>
        <v>333</v>
      </c>
      <c r="B334" s="1">
        <v>43202</v>
      </c>
      <c r="C334" t="s">
        <v>163</v>
      </c>
      <c r="D334" t="s">
        <v>923</v>
      </c>
      <c r="E334" t="s">
        <v>706</v>
      </c>
      <c r="F334" t="s">
        <v>753</v>
      </c>
      <c r="G334" t="s">
        <v>19</v>
      </c>
      <c r="H334" t="s">
        <v>241</v>
      </c>
      <c r="I334" t="s">
        <v>29</v>
      </c>
      <c r="J334" t="s">
        <v>25</v>
      </c>
      <c r="K334" t="s">
        <v>214</v>
      </c>
      <c r="L334" s="2">
        <v>-189.9</v>
      </c>
      <c r="M334" t="s">
        <v>38</v>
      </c>
    </row>
    <row r="335" spans="1:14" x14ac:dyDescent="0.2">
      <c r="A335">
        <f t="shared" si="5"/>
        <v>334</v>
      </c>
      <c r="B335" s="1">
        <v>43202</v>
      </c>
      <c r="C335" t="s">
        <v>163</v>
      </c>
      <c r="D335" t="s">
        <v>923</v>
      </c>
      <c r="E335" t="s">
        <v>706</v>
      </c>
      <c r="F335" t="s">
        <v>754</v>
      </c>
      <c r="G335" t="s">
        <v>19</v>
      </c>
      <c r="H335" t="s">
        <v>242</v>
      </c>
      <c r="I335" t="s">
        <v>21</v>
      </c>
      <c r="J335" t="s">
        <v>25</v>
      </c>
      <c r="K335" t="s">
        <v>214</v>
      </c>
      <c r="L335" s="2">
        <v>-144</v>
      </c>
      <c r="M335" t="s">
        <v>63</v>
      </c>
    </row>
    <row r="336" spans="1:14" x14ac:dyDescent="0.2">
      <c r="A336">
        <f t="shared" si="5"/>
        <v>335</v>
      </c>
      <c r="B336" s="1">
        <v>43208</v>
      </c>
      <c r="C336" t="s">
        <v>163</v>
      </c>
      <c r="D336" t="s">
        <v>923</v>
      </c>
      <c r="E336" t="s">
        <v>706</v>
      </c>
      <c r="F336" t="s">
        <v>754</v>
      </c>
      <c r="G336" t="s">
        <v>19</v>
      </c>
      <c r="H336" t="s">
        <v>239</v>
      </c>
      <c r="I336" t="s">
        <v>21</v>
      </c>
      <c r="J336" t="s">
        <v>25</v>
      </c>
      <c r="K336" t="s">
        <v>214</v>
      </c>
      <c r="L336" s="2">
        <v>-69.489999999999995</v>
      </c>
      <c r="M336" t="s">
        <v>240</v>
      </c>
    </row>
    <row r="337" spans="1:14" x14ac:dyDescent="0.2">
      <c r="A337">
        <f t="shared" si="5"/>
        <v>336</v>
      </c>
      <c r="B337" s="1">
        <v>43210</v>
      </c>
      <c r="C337" t="s">
        <v>163</v>
      </c>
      <c r="D337" t="s">
        <v>923</v>
      </c>
      <c r="E337" t="s">
        <v>706</v>
      </c>
      <c r="F337" t="s">
        <v>236</v>
      </c>
      <c r="G337" t="s">
        <v>19</v>
      </c>
      <c r="H337" t="s">
        <v>28</v>
      </c>
      <c r="I337" t="s">
        <v>29</v>
      </c>
      <c r="J337" t="s">
        <v>25</v>
      </c>
      <c r="K337" t="s">
        <v>214</v>
      </c>
      <c r="L337" s="2">
        <v>-598.85</v>
      </c>
      <c r="M337" t="s">
        <v>28</v>
      </c>
    </row>
    <row r="338" spans="1:14" x14ac:dyDescent="0.2">
      <c r="A338">
        <f t="shared" si="5"/>
        <v>337</v>
      </c>
      <c r="B338" s="1">
        <v>43216</v>
      </c>
      <c r="C338" t="s">
        <v>163</v>
      </c>
      <c r="D338" t="s">
        <v>923</v>
      </c>
      <c r="E338" t="s">
        <v>706</v>
      </c>
      <c r="F338" t="s">
        <v>236</v>
      </c>
      <c r="G338" t="s">
        <v>19</v>
      </c>
      <c r="H338" t="s">
        <v>237</v>
      </c>
      <c r="I338" t="s">
        <v>21</v>
      </c>
      <c r="J338" t="s">
        <v>25</v>
      </c>
      <c r="K338" t="s">
        <v>214</v>
      </c>
      <c r="L338" s="2">
        <v>-312.76</v>
      </c>
      <c r="M338" t="s">
        <v>238</v>
      </c>
    </row>
    <row r="339" spans="1:14" x14ac:dyDescent="0.2">
      <c r="A339">
        <f t="shared" si="5"/>
        <v>338</v>
      </c>
      <c r="B339" s="1">
        <v>43217</v>
      </c>
      <c r="C339" t="s">
        <v>163</v>
      </c>
      <c r="D339" t="s">
        <v>923</v>
      </c>
      <c r="E339" t="s">
        <v>706</v>
      </c>
      <c r="F339" t="s">
        <v>747</v>
      </c>
      <c r="G339" t="s">
        <v>19</v>
      </c>
      <c r="H339" t="s">
        <v>231</v>
      </c>
      <c r="I339" t="s">
        <v>29</v>
      </c>
      <c r="J339" t="s">
        <v>47</v>
      </c>
      <c r="L339" s="2">
        <v>-200</v>
      </c>
      <c r="M339" t="s">
        <v>232</v>
      </c>
    </row>
    <row r="340" spans="1:14" x14ac:dyDescent="0.2">
      <c r="A340">
        <f t="shared" si="5"/>
        <v>339</v>
      </c>
      <c r="B340" s="1">
        <v>43217</v>
      </c>
      <c r="C340" t="s">
        <v>163</v>
      </c>
      <c r="D340" t="s">
        <v>923</v>
      </c>
      <c r="E340" t="s">
        <v>706</v>
      </c>
      <c r="F340" t="s">
        <v>756</v>
      </c>
      <c r="G340" t="s">
        <v>19</v>
      </c>
      <c r="H340" t="s">
        <v>233</v>
      </c>
      <c r="I340" t="s">
        <v>27</v>
      </c>
      <c r="J340" t="s">
        <v>25</v>
      </c>
      <c r="L340" s="2">
        <v>-1</v>
      </c>
      <c r="M340" t="s">
        <v>234</v>
      </c>
    </row>
    <row r="341" spans="1:14" x14ac:dyDescent="0.2">
      <c r="A341">
        <f t="shared" si="5"/>
        <v>340</v>
      </c>
      <c r="B341" s="1">
        <v>43217</v>
      </c>
      <c r="C341" t="s">
        <v>163</v>
      </c>
      <c r="D341" t="s">
        <v>923</v>
      </c>
      <c r="E341" t="s">
        <v>12</v>
      </c>
      <c r="F341" t="s">
        <v>755</v>
      </c>
      <c r="G341" t="s">
        <v>14</v>
      </c>
      <c r="H341" t="s">
        <v>235</v>
      </c>
      <c r="I341" t="s">
        <v>14</v>
      </c>
      <c r="J341" t="s">
        <v>25</v>
      </c>
      <c r="L341" s="2">
        <v>15</v>
      </c>
      <c r="M341" t="s">
        <v>16</v>
      </c>
    </row>
    <row r="342" spans="1:14" x14ac:dyDescent="0.2">
      <c r="A342">
        <f t="shared" si="5"/>
        <v>341</v>
      </c>
      <c r="B342" s="1">
        <v>43243</v>
      </c>
      <c r="C342" t="s">
        <v>163</v>
      </c>
      <c r="D342" t="s">
        <v>923</v>
      </c>
      <c r="E342" t="s">
        <v>706</v>
      </c>
      <c r="F342" t="s">
        <v>228</v>
      </c>
      <c r="G342" t="s">
        <v>167</v>
      </c>
      <c r="H342" t="s">
        <v>229</v>
      </c>
      <c r="I342" t="s">
        <v>21</v>
      </c>
      <c r="J342" t="s">
        <v>25</v>
      </c>
      <c r="K342" t="s">
        <v>15</v>
      </c>
      <c r="L342" s="2">
        <v>-2962.69</v>
      </c>
      <c r="M342" t="s">
        <v>63</v>
      </c>
    </row>
    <row r="343" spans="1:14" x14ac:dyDescent="0.2">
      <c r="A343">
        <f t="shared" si="5"/>
        <v>342</v>
      </c>
      <c r="B343" s="1">
        <v>43243</v>
      </c>
      <c r="C343" t="s">
        <v>163</v>
      </c>
      <c r="D343" t="s">
        <v>923</v>
      </c>
      <c r="E343" t="s">
        <v>706</v>
      </c>
      <c r="F343" t="s">
        <v>219</v>
      </c>
      <c r="G343" t="s">
        <v>167</v>
      </c>
      <c r="H343" t="s">
        <v>230</v>
      </c>
      <c r="I343" t="s">
        <v>27</v>
      </c>
      <c r="J343" t="s">
        <v>25</v>
      </c>
      <c r="K343" t="s">
        <v>15</v>
      </c>
      <c r="L343" s="2">
        <v>-330</v>
      </c>
      <c r="M343" t="s">
        <v>63</v>
      </c>
    </row>
    <row r="344" spans="1:14" x14ac:dyDescent="0.2">
      <c r="A344">
        <f t="shared" si="5"/>
        <v>343</v>
      </c>
      <c r="B344" s="1">
        <v>43244</v>
      </c>
      <c r="C344" t="s">
        <v>163</v>
      </c>
      <c r="D344" t="s">
        <v>923</v>
      </c>
      <c r="E344" t="s">
        <v>706</v>
      </c>
      <c r="F344" t="s">
        <v>219</v>
      </c>
      <c r="G344" t="s">
        <v>167</v>
      </c>
      <c r="H344" t="s">
        <v>227</v>
      </c>
      <c r="I344" t="s">
        <v>21</v>
      </c>
      <c r="J344" t="s">
        <v>25</v>
      </c>
      <c r="K344" t="s">
        <v>15</v>
      </c>
      <c r="L344" s="2">
        <v>-260.83</v>
      </c>
      <c r="M344" t="s">
        <v>38</v>
      </c>
    </row>
    <row r="345" spans="1:14" x14ac:dyDescent="0.2">
      <c r="A345">
        <f t="shared" si="5"/>
        <v>344</v>
      </c>
      <c r="B345" s="1">
        <v>43252</v>
      </c>
      <c r="C345" t="s">
        <v>163</v>
      </c>
      <c r="D345" t="s">
        <v>923</v>
      </c>
      <c r="E345" t="s">
        <v>706</v>
      </c>
      <c r="F345" t="s">
        <v>225</v>
      </c>
      <c r="G345" t="s">
        <v>167</v>
      </c>
      <c r="H345" t="s">
        <v>226</v>
      </c>
      <c r="I345" t="s">
        <v>27</v>
      </c>
      <c r="J345" t="s">
        <v>25</v>
      </c>
      <c r="K345" t="s">
        <v>15</v>
      </c>
      <c r="L345" s="2">
        <v>-2309.1999999999998</v>
      </c>
      <c r="M345" t="s">
        <v>63</v>
      </c>
    </row>
    <row r="346" spans="1:14" x14ac:dyDescent="0.2">
      <c r="A346">
        <f t="shared" si="5"/>
        <v>345</v>
      </c>
      <c r="B346" s="1">
        <v>43256</v>
      </c>
      <c r="C346" t="s">
        <v>163</v>
      </c>
      <c r="D346" t="s">
        <v>923</v>
      </c>
      <c r="E346" t="s">
        <v>706</v>
      </c>
      <c r="F346" t="s">
        <v>219</v>
      </c>
      <c r="G346" t="s">
        <v>167</v>
      </c>
      <c r="H346" t="s">
        <v>220</v>
      </c>
      <c r="I346" t="s">
        <v>27</v>
      </c>
      <c r="J346" t="s">
        <v>25</v>
      </c>
      <c r="K346" t="s">
        <v>15</v>
      </c>
      <c r="L346" s="2">
        <v>-2309.1999999999998</v>
      </c>
      <c r="M346" t="s">
        <v>63</v>
      </c>
      <c r="N346" t="s">
        <v>221</v>
      </c>
    </row>
    <row r="347" spans="1:14" x14ac:dyDescent="0.2">
      <c r="A347">
        <f t="shared" si="5"/>
        <v>346</v>
      </c>
      <c r="B347" s="1">
        <v>43256</v>
      </c>
      <c r="C347" t="s">
        <v>163</v>
      </c>
      <c r="D347" t="s">
        <v>923</v>
      </c>
      <c r="E347" t="s">
        <v>706</v>
      </c>
      <c r="F347" t="s">
        <v>757</v>
      </c>
      <c r="G347" t="s">
        <v>19</v>
      </c>
      <c r="H347" t="s">
        <v>28</v>
      </c>
      <c r="I347" t="s">
        <v>29</v>
      </c>
      <c r="J347" t="s">
        <v>222</v>
      </c>
      <c r="K347" t="s">
        <v>15</v>
      </c>
      <c r="L347" s="2">
        <v>-10573.75</v>
      </c>
      <c r="M347" t="s">
        <v>223</v>
      </c>
      <c r="N347" t="s">
        <v>224</v>
      </c>
    </row>
    <row r="348" spans="1:14" x14ac:dyDescent="0.2">
      <c r="A348">
        <f t="shared" si="5"/>
        <v>347</v>
      </c>
      <c r="B348" s="1">
        <v>43257</v>
      </c>
      <c r="C348" t="s">
        <v>163</v>
      </c>
      <c r="D348" t="s">
        <v>923</v>
      </c>
      <c r="E348" t="s">
        <v>706</v>
      </c>
      <c r="F348" t="s">
        <v>758</v>
      </c>
      <c r="G348" t="s">
        <v>19</v>
      </c>
      <c r="H348" t="s">
        <v>28</v>
      </c>
      <c r="I348" t="s">
        <v>27</v>
      </c>
      <c r="J348" t="s">
        <v>31</v>
      </c>
      <c r="K348" t="s">
        <v>15</v>
      </c>
      <c r="L348" s="2">
        <v>-88</v>
      </c>
      <c r="M348" t="s">
        <v>28</v>
      </c>
    </row>
    <row r="349" spans="1:14" x14ac:dyDescent="0.2">
      <c r="A349">
        <f t="shared" si="5"/>
        <v>348</v>
      </c>
      <c r="B349" s="1">
        <v>43258</v>
      </c>
      <c r="C349" t="s">
        <v>163</v>
      </c>
      <c r="D349" t="s">
        <v>923</v>
      </c>
      <c r="E349" t="s">
        <v>706</v>
      </c>
      <c r="F349" t="s">
        <v>75</v>
      </c>
      <c r="G349" t="s">
        <v>155</v>
      </c>
      <c r="H349" t="s">
        <v>217</v>
      </c>
      <c r="I349" t="s">
        <v>216</v>
      </c>
      <c r="J349" t="s">
        <v>25</v>
      </c>
      <c r="K349" t="s">
        <v>15</v>
      </c>
      <c r="L349" s="2">
        <v>-130.47999999999999</v>
      </c>
      <c r="M349" t="s">
        <v>218</v>
      </c>
    </row>
    <row r="350" spans="1:14" x14ac:dyDescent="0.2">
      <c r="A350">
        <f t="shared" si="5"/>
        <v>349</v>
      </c>
      <c r="B350" s="1">
        <v>43262</v>
      </c>
      <c r="C350" t="s">
        <v>163</v>
      </c>
      <c r="D350" t="s">
        <v>923</v>
      </c>
      <c r="E350" t="s">
        <v>706</v>
      </c>
      <c r="F350" t="s">
        <v>75</v>
      </c>
      <c r="G350" t="s">
        <v>155</v>
      </c>
      <c r="H350" t="s">
        <v>215</v>
      </c>
      <c r="I350" t="s">
        <v>216</v>
      </c>
      <c r="J350" t="s">
        <v>25</v>
      </c>
      <c r="K350" t="s">
        <v>15</v>
      </c>
      <c r="L350" s="2">
        <v>-46</v>
      </c>
      <c r="M350" t="s">
        <v>667</v>
      </c>
    </row>
    <row r="351" spans="1:14" x14ac:dyDescent="0.2">
      <c r="A351">
        <f t="shared" si="5"/>
        <v>350</v>
      </c>
      <c r="B351" s="1">
        <v>43265</v>
      </c>
      <c r="C351" t="s">
        <v>163</v>
      </c>
      <c r="D351" t="s">
        <v>923</v>
      </c>
      <c r="E351" t="s">
        <v>706</v>
      </c>
      <c r="F351" t="s">
        <v>724</v>
      </c>
      <c r="G351" t="s">
        <v>19</v>
      </c>
      <c r="H351" t="s">
        <v>213</v>
      </c>
      <c r="I351" t="s">
        <v>27</v>
      </c>
      <c r="J351" t="s">
        <v>25</v>
      </c>
      <c r="K351" t="s">
        <v>214</v>
      </c>
      <c r="L351" s="2">
        <v>-100</v>
      </c>
      <c r="M351" t="s">
        <v>63</v>
      </c>
    </row>
    <row r="352" spans="1:14" x14ac:dyDescent="0.2">
      <c r="A352">
        <f t="shared" si="5"/>
        <v>351</v>
      </c>
      <c r="B352" s="1">
        <v>43301</v>
      </c>
      <c r="C352" t="s">
        <v>163</v>
      </c>
      <c r="D352" t="s">
        <v>923</v>
      </c>
      <c r="E352" t="s">
        <v>12</v>
      </c>
      <c r="F352" t="s">
        <v>759</v>
      </c>
      <c r="G352" t="s">
        <v>17</v>
      </c>
      <c r="I352" t="s">
        <v>17</v>
      </c>
      <c r="J352" t="s">
        <v>18</v>
      </c>
      <c r="L352" s="2">
        <v>3735.53</v>
      </c>
      <c r="M352" t="s">
        <v>16</v>
      </c>
    </row>
    <row r="353" spans="1:14" x14ac:dyDescent="0.2">
      <c r="A353">
        <f t="shared" si="5"/>
        <v>352</v>
      </c>
      <c r="B353" s="1">
        <v>43394</v>
      </c>
      <c r="C353" t="s">
        <v>163</v>
      </c>
      <c r="D353" t="s">
        <v>923</v>
      </c>
      <c r="E353" t="s">
        <v>706</v>
      </c>
      <c r="F353" t="s">
        <v>13</v>
      </c>
      <c r="G353" t="s">
        <v>164</v>
      </c>
      <c r="I353" t="s">
        <v>164</v>
      </c>
      <c r="J353" t="s">
        <v>165</v>
      </c>
      <c r="K353" t="s">
        <v>15</v>
      </c>
      <c r="L353" s="2">
        <v>-14436.39</v>
      </c>
      <c r="M353" t="s">
        <v>16</v>
      </c>
      <c r="N353" t="s">
        <v>166</v>
      </c>
    </row>
    <row r="354" spans="1:14" x14ac:dyDescent="0.2">
      <c r="A354">
        <f t="shared" si="5"/>
        <v>353</v>
      </c>
      <c r="B354" s="1">
        <v>43394</v>
      </c>
      <c r="C354" t="s">
        <v>163</v>
      </c>
      <c r="D354" t="s">
        <v>923</v>
      </c>
      <c r="E354" t="s">
        <v>12</v>
      </c>
      <c r="F354" t="s">
        <v>13</v>
      </c>
      <c r="G354" t="s">
        <v>167</v>
      </c>
      <c r="I354" t="s">
        <v>27</v>
      </c>
      <c r="J354" t="s">
        <v>165</v>
      </c>
      <c r="K354" t="s">
        <v>15</v>
      </c>
      <c r="L354" s="2">
        <v>8171.9199999999992</v>
      </c>
      <c r="M354" t="s">
        <v>16</v>
      </c>
      <c r="N354" t="s">
        <v>168</v>
      </c>
    </row>
    <row r="355" spans="1:14" x14ac:dyDescent="0.2">
      <c r="A355">
        <f t="shared" si="5"/>
        <v>354</v>
      </c>
      <c r="B355" s="1">
        <v>43394</v>
      </c>
      <c r="C355" t="s">
        <v>163</v>
      </c>
      <c r="D355" t="s">
        <v>923</v>
      </c>
      <c r="E355" t="s">
        <v>12</v>
      </c>
      <c r="F355" t="s">
        <v>13</v>
      </c>
      <c r="G355" t="s">
        <v>19</v>
      </c>
      <c r="I355" t="s">
        <v>29</v>
      </c>
      <c r="J355" t="s">
        <v>165</v>
      </c>
      <c r="K355" t="s">
        <v>15</v>
      </c>
      <c r="L355" s="2">
        <v>10000</v>
      </c>
      <c r="M355" t="s">
        <v>16</v>
      </c>
      <c r="N355" t="s">
        <v>169</v>
      </c>
    </row>
    <row r="356" spans="1:14" x14ac:dyDescent="0.2">
      <c r="A356">
        <f t="shared" si="5"/>
        <v>355</v>
      </c>
      <c r="B356" s="1">
        <v>43394</v>
      </c>
      <c r="C356" t="s">
        <v>163</v>
      </c>
      <c r="D356" t="s">
        <v>923</v>
      </c>
      <c r="E356" t="s">
        <v>706</v>
      </c>
      <c r="F356" t="s">
        <v>13</v>
      </c>
      <c r="G356" t="s">
        <v>17</v>
      </c>
      <c r="I356" t="s">
        <v>17</v>
      </c>
      <c r="J356" t="s">
        <v>165</v>
      </c>
      <c r="K356" t="s">
        <v>15</v>
      </c>
      <c r="L356" s="2">
        <v>-3735.53</v>
      </c>
      <c r="M356" t="s">
        <v>16</v>
      </c>
      <c r="N356" t="s">
        <v>170</v>
      </c>
    </row>
    <row r="357" spans="1:14" x14ac:dyDescent="0.2">
      <c r="A357">
        <f t="shared" si="5"/>
        <v>356</v>
      </c>
      <c r="B357" s="1">
        <v>43318</v>
      </c>
      <c r="C357" t="s">
        <v>11</v>
      </c>
      <c r="D357" t="s">
        <v>923</v>
      </c>
      <c r="E357" t="s">
        <v>706</v>
      </c>
      <c r="F357" t="s">
        <v>75</v>
      </c>
      <c r="G357" t="s">
        <v>155</v>
      </c>
      <c r="H357" t="s">
        <v>212</v>
      </c>
      <c r="I357" t="s">
        <v>21</v>
      </c>
      <c r="J357" t="s">
        <v>25</v>
      </c>
      <c r="K357" t="s">
        <v>15</v>
      </c>
      <c r="L357" s="2">
        <v>-75</v>
      </c>
      <c r="M357" t="s">
        <v>38</v>
      </c>
    </row>
    <row r="358" spans="1:14" x14ac:dyDescent="0.2">
      <c r="A358">
        <f t="shared" si="5"/>
        <v>357</v>
      </c>
      <c r="B358" s="1">
        <v>43320</v>
      </c>
      <c r="C358" t="s">
        <v>11</v>
      </c>
      <c r="D358" t="s">
        <v>923</v>
      </c>
      <c r="E358" t="s">
        <v>706</v>
      </c>
      <c r="F358" t="s">
        <v>705</v>
      </c>
      <c r="G358" t="s">
        <v>19</v>
      </c>
      <c r="H358" t="s">
        <v>210</v>
      </c>
      <c r="I358" t="s">
        <v>21</v>
      </c>
      <c r="J358" t="s">
        <v>115</v>
      </c>
      <c r="K358" t="s">
        <v>116</v>
      </c>
      <c r="L358" s="2">
        <v>-130.72999999999999</v>
      </c>
      <c r="M358" t="s">
        <v>38</v>
      </c>
    </row>
    <row r="359" spans="1:14" x14ac:dyDescent="0.2">
      <c r="A359">
        <f t="shared" si="5"/>
        <v>358</v>
      </c>
      <c r="B359" s="1">
        <v>43320</v>
      </c>
      <c r="C359" t="s">
        <v>11</v>
      </c>
      <c r="D359" t="s">
        <v>923</v>
      </c>
      <c r="E359" t="s">
        <v>706</v>
      </c>
      <c r="F359" t="s">
        <v>760</v>
      </c>
      <c r="G359" t="s">
        <v>35</v>
      </c>
      <c r="H359" t="s">
        <v>211</v>
      </c>
      <c r="I359" t="s">
        <v>21</v>
      </c>
      <c r="J359" t="s">
        <v>25</v>
      </c>
      <c r="K359" t="s">
        <v>15</v>
      </c>
      <c r="L359" s="2">
        <v>-296.62</v>
      </c>
      <c r="M359" t="s">
        <v>38</v>
      </c>
    </row>
    <row r="360" spans="1:14" x14ac:dyDescent="0.2">
      <c r="A360">
        <f t="shared" si="5"/>
        <v>359</v>
      </c>
      <c r="B360" s="1">
        <v>43326</v>
      </c>
      <c r="C360" t="s">
        <v>11</v>
      </c>
      <c r="D360" t="s">
        <v>923</v>
      </c>
      <c r="E360" t="s">
        <v>706</v>
      </c>
      <c r="F360" t="s">
        <v>705</v>
      </c>
      <c r="G360" t="s">
        <v>19</v>
      </c>
      <c r="H360" t="s">
        <v>205</v>
      </c>
      <c r="I360" t="s">
        <v>21</v>
      </c>
      <c r="J360" t="s">
        <v>115</v>
      </c>
      <c r="K360" t="s">
        <v>116</v>
      </c>
      <c r="L360" s="2">
        <v>-54</v>
      </c>
      <c r="M360" t="s">
        <v>68</v>
      </c>
    </row>
    <row r="361" spans="1:14" x14ac:dyDescent="0.2">
      <c r="A361">
        <f t="shared" si="5"/>
        <v>360</v>
      </c>
      <c r="B361" s="1">
        <v>43326</v>
      </c>
      <c r="C361" t="s">
        <v>11</v>
      </c>
      <c r="D361" t="s">
        <v>923</v>
      </c>
      <c r="E361" t="s">
        <v>706</v>
      </c>
      <c r="F361" t="s">
        <v>705</v>
      </c>
      <c r="G361" t="s">
        <v>19</v>
      </c>
      <c r="H361" t="s">
        <v>206</v>
      </c>
      <c r="I361" t="s">
        <v>21</v>
      </c>
      <c r="J361" t="s">
        <v>115</v>
      </c>
      <c r="K361" t="s">
        <v>116</v>
      </c>
      <c r="L361" s="2">
        <v>-215.7</v>
      </c>
      <c r="M361" t="s">
        <v>68</v>
      </c>
    </row>
    <row r="362" spans="1:14" x14ac:dyDescent="0.2">
      <c r="A362">
        <f t="shared" si="5"/>
        <v>361</v>
      </c>
      <c r="B362" s="1">
        <v>43326</v>
      </c>
      <c r="C362" t="s">
        <v>11</v>
      </c>
      <c r="D362" t="s">
        <v>923</v>
      </c>
      <c r="E362" t="s">
        <v>706</v>
      </c>
      <c r="F362" t="s">
        <v>705</v>
      </c>
      <c r="G362" t="s">
        <v>19</v>
      </c>
      <c r="H362" t="s">
        <v>207</v>
      </c>
      <c r="I362" t="s">
        <v>21</v>
      </c>
      <c r="J362" t="s">
        <v>115</v>
      </c>
      <c r="K362" t="s">
        <v>116</v>
      </c>
      <c r="L362" s="2">
        <v>-1349.21</v>
      </c>
      <c r="M362" t="s">
        <v>68</v>
      </c>
    </row>
    <row r="363" spans="1:14" x14ac:dyDescent="0.2">
      <c r="A363">
        <f t="shared" si="5"/>
        <v>362</v>
      </c>
      <c r="B363" s="1">
        <v>43326</v>
      </c>
      <c r="C363" t="s">
        <v>11</v>
      </c>
      <c r="D363" t="s">
        <v>923</v>
      </c>
      <c r="E363" t="s">
        <v>706</v>
      </c>
      <c r="F363" t="s">
        <v>705</v>
      </c>
      <c r="G363" t="s">
        <v>19</v>
      </c>
      <c r="H363" t="s">
        <v>208</v>
      </c>
      <c r="I363" t="s">
        <v>21</v>
      </c>
      <c r="J363" t="s">
        <v>115</v>
      </c>
      <c r="K363" t="s">
        <v>116</v>
      </c>
      <c r="L363" s="2">
        <v>-657.89</v>
      </c>
      <c r="M363" t="s">
        <v>68</v>
      </c>
    </row>
    <row r="364" spans="1:14" x14ac:dyDescent="0.2">
      <c r="A364">
        <f t="shared" si="5"/>
        <v>363</v>
      </c>
      <c r="B364" s="1">
        <v>43326</v>
      </c>
      <c r="C364" t="s">
        <v>11</v>
      </c>
      <c r="D364" t="s">
        <v>923</v>
      </c>
      <c r="E364" t="s">
        <v>706</v>
      </c>
      <c r="F364" t="s">
        <v>705</v>
      </c>
      <c r="G364" t="s">
        <v>19</v>
      </c>
      <c r="H364" t="s">
        <v>209</v>
      </c>
      <c r="I364" t="s">
        <v>21</v>
      </c>
      <c r="J364" t="s">
        <v>115</v>
      </c>
      <c r="K364" t="s">
        <v>116</v>
      </c>
      <c r="L364" s="2">
        <v>-207.95</v>
      </c>
      <c r="M364" t="s">
        <v>38</v>
      </c>
    </row>
    <row r="365" spans="1:14" x14ac:dyDescent="0.2">
      <c r="A365">
        <f t="shared" si="5"/>
        <v>364</v>
      </c>
      <c r="B365" s="1">
        <v>43340</v>
      </c>
      <c r="C365" t="s">
        <v>11</v>
      </c>
      <c r="D365" t="s">
        <v>923</v>
      </c>
      <c r="E365" t="s">
        <v>706</v>
      </c>
      <c r="F365" t="s">
        <v>701</v>
      </c>
      <c r="G365" t="s">
        <v>35</v>
      </c>
      <c r="H365" t="s">
        <v>202</v>
      </c>
      <c r="I365" t="s">
        <v>21</v>
      </c>
      <c r="J365" t="s">
        <v>25</v>
      </c>
      <c r="K365" t="s">
        <v>15</v>
      </c>
      <c r="L365" s="2">
        <v>-179.06</v>
      </c>
      <c r="M365" t="s">
        <v>203</v>
      </c>
    </row>
    <row r="366" spans="1:14" x14ac:dyDescent="0.2">
      <c r="A366">
        <f t="shared" si="5"/>
        <v>365</v>
      </c>
      <c r="B366" s="1">
        <v>43340</v>
      </c>
      <c r="C366" t="s">
        <v>11</v>
      </c>
      <c r="D366" t="s">
        <v>923</v>
      </c>
      <c r="E366" t="s">
        <v>706</v>
      </c>
      <c r="F366" t="s">
        <v>701</v>
      </c>
      <c r="G366" t="s">
        <v>35</v>
      </c>
      <c r="H366" t="s">
        <v>204</v>
      </c>
      <c r="I366" t="s">
        <v>21</v>
      </c>
      <c r="J366" t="s">
        <v>25</v>
      </c>
      <c r="K366" t="s">
        <v>15</v>
      </c>
      <c r="L366" s="2">
        <v>-31.96</v>
      </c>
      <c r="M366" t="s">
        <v>38</v>
      </c>
    </row>
    <row r="367" spans="1:14" x14ac:dyDescent="0.2">
      <c r="A367">
        <f t="shared" si="5"/>
        <v>366</v>
      </c>
      <c r="B367" s="1">
        <v>43349</v>
      </c>
      <c r="C367" t="s">
        <v>11</v>
      </c>
      <c r="D367" t="s">
        <v>923</v>
      </c>
      <c r="E367" t="s">
        <v>706</v>
      </c>
      <c r="F367" t="s">
        <v>199</v>
      </c>
      <c r="G367" t="s">
        <v>19</v>
      </c>
      <c r="H367" t="s">
        <v>56</v>
      </c>
      <c r="I367" t="s">
        <v>21</v>
      </c>
      <c r="J367" t="s">
        <v>33</v>
      </c>
      <c r="K367" t="s">
        <v>34</v>
      </c>
      <c r="L367" s="2">
        <v>-81.599999999999994</v>
      </c>
      <c r="M367" t="s">
        <v>645</v>
      </c>
    </row>
    <row r="368" spans="1:14" x14ac:dyDescent="0.2">
      <c r="A368">
        <f t="shared" si="5"/>
        <v>367</v>
      </c>
      <c r="B368" s="1">
        <v>43349</v>
      </c>
      <c r="C368" t="s">
        <v>11</v>
      </c>
      <c r="D368" t="s">
        <v>923</v>
      </c>
      <c r="E368" t="s">
        <v>706</v>
      </c>
      <c r="F368" t="s">
        <v>75</v>
      </c>
      <c r="G368" t="s">
        <v>35</v>
      </c>
      <c r="H368" t="s">
        <v>201</v>
      </c>
      <c r="I368" t="s">
        <v>21</v>
      </c>
      <c r="J368" t="s">
        <v>25</v>
      </c>
      <c r="K368" t="s">
        <v>15</v>
      </c>
      <c r="L368" s="2">
        <v>-48.73</v>
      </c>
      <c r="M368" t="s">
        <v>38</v>
      </c>
    </row>
    <row r="369" spans="1:15" x14ac:dyDescent="0.2">
      <c r="A369">
        <f t="shared" si="5"/>
        <v>368</v>
      </c>
      <c r="B369" s="1">
        <v>43350</v>
      </c>
      <c r="C369" t="s">
        <v>11</v>
      </c>
      <c r="D369" t="s">
        <v>923</v>
      </c>
      <c r="E369" t="s">
        <v>706</v>
      </c>
      <c r="F369" t="s">
        <v>196</v>
      </c>
      <c r="G369" t="s">
        <v>35</v>
      </c>
      <c r="H369" t="s">
        <v>197</v>
      </c>
      <c r="I369" t="s">
        <v>27</v>
      </c>
      <c r="J369" t="s">
        <v>57</v>
      </c>
      <c r="K369" t="s">
        <v>58</v>
      </c>
      <c r="L369" s="2">
        <v>-200</v>
      </c>
      <c r="M369" t="s">
        <v>198</v>
      </c>
    </row>
    <row r="370" spans="1:15" x14ac:dyDescent="0.2">
      <c r="A370">
        <f t="shared" si="5"/>
        <v>369</v>
      </c>
      <c r="B370" s="1">
        <v>43350</v>
      </c>
      <c r="C370" t="s">
        <v>11</v>
      </c>
      <c r="D370" t="s">
        <v>923</v>
      </c>
      <c r="E370" t="s">
        <v>706</v>
      </c>
      <c r="F370" t="s">
        <v>199</v>
      </c>
      <c r="G370" t="s">
        <v>19</v>
      </c>
      <c r="H370" t="s">
        <v>200</v>
      </c>
      <c r="I370" t="s">
        <v>29</v>
      </c>
      <c r="J370" t="s">
        <v>33</v>
      </c>
      <c r="K370" t="s">
        <v>34</v>
      </c>
      <c r="L370" s="2">
        <v>-151.59</v>
      </c>
      <c r="M370" t="s">
        <v>28</v>
      </c>
    </row>
    <row r="371" spans="1:15" x14ac:dyDescent="0.2">
      <c r="A371">
        <f t="shared" si="5"/>
        <v>370</v>
      </c>
      <c r="B371" s="1">
        <v>43353</v>
      </c>
      <c r="C371" t="s">
        <v>11</v>
      </c>
      <c r="D371" t="s">
        <v>923</v>
      </c>
      <c r="E371" t="s">
        <v>706</v>
      </c>
      <c r="F371" t="s">
        <v>193</v>
      </c>
      <c r="G371" t="s">
        <v>35</v>
      </c>
      <c r="H371" t="s">
        <v>194</v>
      </c>
      <c r="I371" t="s">
        <v>27</v>
      </c>
      <c r="J371" t="s">
        <v>22</v>
      </c>
      <c r="K371" t="s">
        <v>23</v>
      </c>
      <c r="L371" s="2">
        <v>-2000</v>
      </c>
      <c r="M371" t="s">
        <v>195</v>
      </c>
    </row>
    <row r="372" spans="1:15" x14ac:dyDescent="0.2">
      <c r="A372">
        <f t="shared" si="5"/>
        <v>371</v>
      </c>
      <c r="B372" s="1">
        <v>43354</v>
      </c>
      <c r="C372" t="s">
        <v>11</v>
      </c>
      <c r="D372" t="s">
        <v>923</v>
      </c>
      <c r="E372" t="s">
        <v>706</v>
      </c>
      <c r="F372" t="s">
        <v>191</v>
      </c>
      <c r="G372" t="s">
        <v>655</v>
      </c>
      <c r="H372" t="s">
        <v>192</v>
      </c>
      <c r="I372" t="s">
        <v>21</v>
      </c>
      <c r="J372" t="s">
        <v>97</v>
      </c>
      <c r="K372" t="s">
        <v>98</v>
      </c>
      <c r="L372" s="2">
        <v>-550</v>
      </c>
      <c r="M372" t="s">
        <v>645</v>
      </c>
    </row>
    <row r="373" spans="1:15" x14ac:dyDescent="0.2">
      <c r="A373">
        <f t="shared" si="5"/>
        <v>372</v>
      </c>
      <c r="B373" s="1">
        <v>43361</v>
      </c>
      <c r="C373" t="s">
        <v>11</v>
      </c>
      <c r="D373" t="s">
        <v>923</v>
      </c>
      <c r="E373" t="s">
        <v>706</v>
      </c>
      <c r="F373" t="s">
        <v>75</v>
      </c>
      <c r="G373" t="s">
        <v>75</v>
      </c>
      <c r="H373" t="s">
        <v>189</v>
      </c>
      <c r="I373" t="s">
        <v>27</v>
      </c>
      <c r="J373" t="s">
        <v>22</v>
      </c>
      <c r="K373" t="s">
        <v>23</v>
      </c>
      <c r="L373" s="2">
        <v>-121.22</v>
      </c>
      <c r="M373" t="s">
        <v>190</v>
      </c>
    </row>
    <row r="374" spans="1:15" x14ac:dyDescent="0.2">
      <c r="A374">
        <f t="shared" si="5"/>
        <v>373</v>
      </c>
      <c r="B374" s="1">
        <v>43363</v>
      </c>
      <c r="C374" t="s">
        <v>11</v>
      </c>
      <c r="D374" t="s">
        <v>923</v>
      </c>
      <c r="E374" t="s">
        <v>706</v>
      </c>
      <c r="F374" t="s">
        <v>187</v>
      </c>
      <c r="G374" t="s">
        <v>155</v>
      </c>
      <c r="H374" t="s">
        <v>188</v>
      </c>
      <c r="I374" t="s">
        <v>21</v>
      </c>
      <c r="J374" t="s">
        <v>115</v>
      </c>
      <c r="K374" t="s">
        <v>116</v>
      </c>
      <c r="L374" s="2">
        <v>-386.69</v>
      </c>
      <c r="M374" t="s">
        <v>68</v>
      </c>
    </row>
    <row r="375" spans="1:15" x14ac:dyDescent="0.2">
      <c r="A375">
        <f t="shared" si="5"/>
        <v>374</v>
      </c>
      <c r="B375" s="1">
        <v>43368</v>
      </c>
      <c r="C375" t="s">
        <v>11</v>
      </c>
      <c r="D375" t="s">
        <v>923</v>
      </c>
      <c r="E375" t="s">
        <v>706</v>
      </c>
      <c r="F375" t="s">
        <v>133</v>
      </c>
      <c r="G375" t="s">
        <v>19</v>
      </c>
      <c r="H375" t="s">
        <v>186</v>
      </c>
      <c r="I375" t="s">
        <v>29</v>
      </c>
      <c r="J375" t="s">
        <v>33</v>
      </c>
      <c r="K375" t="s">
        <v>34</v>
      </c>
      <c r="L375" s="2">
        <v>-54.5</v>
      </c>
      <c r="M375" t="s">
        <v>28</v>
      </c>
    </row>
    <row r="376" spans="1:15" x14ac:dyDescent="0.2">
      <c r="A376">
        <f t="shared" si="5"/>
        <v>375</v>
      </c>
      <c r="B376" s="1">
        <v>43370</v>
      </c>
      <c r="C376" t="s">
        <v>11</v>
      </c>
      <c r="D376" t="s">
        <v>923</v>
      </c>
      <c r="E376" t="s">
        <v>12</v>
      </c>
      <c r="F376" t="s">
        <v>761</v>
      </c>
      <c r="G376" t="s">
        <v>17</v>
      </c>
      <c r="I376" t="s">
        <v>17</v>
      </c>
      <c r="J376" t="s">
        <v>18</v>
      </c>
      <c r="L376" s="2">
        <v>2000</v>
      </c>
      <c r="M376" t="s">
        <v>16</v>
      </c>
    </row>
    <row r="377" spans="1:15" x14ac:dyDescent="0.2">
      <c r="A377">
        <f t="shared" si="5"/>
        <v>376</v>
      </c>
      <c r="B377" s="1">
        <v>43370</v>
      </c>
      <c r="C377" t="s">
        <v>11</v>
      </c>
      <c r="D377" t="s">
        <v>923</v>
      </c>
      <c r="E377" t="s">
        <v>12</v>
      </c>
      <c r="F377" t="s">
        <v>184</v>
      </c>
      <c r="G377" t="s">
        <v>17</v>
      </c>
      <c r="I377" t="s">
        <v>17</v>
      </c>
      <c r="J377" t="s">
        <v>18</v>
      </c>
      <c r="K377" t="s">
        <v>15</v>
      </c>
      <c r="L377" s="2">
        <v>18332.45</v>
      </c>
      <c r="M377" t="s">
        <v>16</v>
      </c>
    </row>
    <row r="378" spans="1:15" x14ac:dyDescent="0.2">
      <c r="A378">
        <f t="shared" si="5"/>
        <v>377</v>
      </c>
      <c r="B378" s="1">
        <v>43370</v>
      </c>
      <c r="C378" t="s">
        <v>11</v>
      </c>
      <c r="D378" t="s">
        <v>923</v>
      </c>
      <c r="E378" t="s">
        <v>12</v>
      </c>
      <c r="F378" t="s">
        <v>185</v>
      </c>
      <c r="G378" t="s">
        <v>17</v>
      </c>
      <c r="I378" t="s">
        <v>17</v>
      </c>
      <c r="J378" t="s">
        <v>18</v>
      </c>
      <c r="K378" t="s">
        <v>15</v>
      </c>
      <c r="L378" s="2">
        <v>40390.82</v>
      </c>
      <c r="M378" t="s">
        <v>16</v>
      </c>
    </row>
    <row r="379" spans="1:15" x14ac:dyDescent="0.2">
      <c r="A379">
        <f t="shared" si="5"/>
        <v>378</v>
      </c>
      <c r="B379" s="1">
        <v>43372</v>
      </c>
      <c r="C379" t="s">
        <v>11</v>
      </c>
      <c r="D379" t="s">
        <v>923</v>
      </c>
      <c r="E379" t="s">
        <v>706</v>
      </c>
      <c r="F379" t="s">
        <v>181</v>
      </c>
      <c r="G379" t="s">
        <v>35</v>
      </c>
      <c r="H379" t="s">
        <v>182</v>
      </c>
      <c r="I379" t="s">
        <v>29</v>
      </c>
      <c r="J379" t="s">
        <v>22</v>
      </c>
      <c r="K379" t="s">
        <v>23</v>
      </c>
      <c r="L379" s="2">
        <v>-491.48</v>
      </c>
      <c r="M379" t="s">
        <v>183</v>
      </c>
    </row>
    <row r="380" spans="1:15" x14ac:dyDescent="0.2">
      <c r="A380">
        <f t="shared" si="5"/>
        <v>379</v>
      </c>
      <c r="B380" s="1">
        <v>43375</v>
      </c>
      <c r="C380" t="s">
        <v>11</v>
      </c>
      <c r="D380" t="s">
        <v>923</v>
      </c>
      <c r="E380" t="s">
        <v>706</v>
      </c>
      <c r="F380" t="s">
        <v>179</v>
      </c>
      <c r="G380" t="s">
        <v>54</v>
      </c>
      <c r="H380" t="s">
        <v>179</v>
      </c>
      <c r="I380" t="s">
        <v>27</v>
      </c>
      <c r="J380" t="s">
        <v>57</v>
      </c>
      <c r="K380" t="s">
        <v>58</v>
      </c>
      <c r="L380" s="2">
        <v>-114.75</v>
      </c>
      <c r="M380" t="s">
        <v>180</v>
      </c>
    </row>
    <row r="381" spans="1:15" x14ac:dyDescent="0.2">
      <c r="A381">
        <f t="shared" si="5"/>
        <v>380</v>
      </c>
      <c r="B381" s="1">
        <v>43383</v>
      </c>
      <c r="C381" t="s">
        <v>11</v>
      </c>
      <c r="D381" t="s">
        <v>923</v>
      </c>
      <c r="E381" t="s">
        <v>706</v>
      </c>
      <c r="F381" t="s">
        <v>177</v>
      </c>
      <c r="G381" t="s">
        <v>54</v>
      </c>
      <c r="H381" t="s">
        <v>178</v>
      </c>
      <c r="I381" t="s">
        <v>21</v>
      </c>
      <c r="J381" t="s">
        <v>57</v>
      </c>
      <c r="K381" t="s">
        <v>58</v>
      </c>
      <c r="L381" s="2">
        <v>-108.9</v>
      </c>
      <c r="M381" t="s">
        <v>645</v>
      </c>
    </row>
    <row r="382" spans="1:15" x14ac:dyDescent="0.2">
      <c r="A382">
        <f t="shared" si="5"/>
        <v>381</v>
      </c>
      <c r="B382" s="1">
        <v>43388</v>
      </c>
      <c r="C382" t="s">
        <v>11</v>
      </c>
      <c r="D382" t="s">
        <v>923</v>
      </c>
      <c r="E382" t="s">
        <v>706</v>
      </c>
      <c r="F382" t="s">
        <v>75</v>
      </c>
      <c r="G382" t="s">
        <v>155</v>
      </c>
      <c r="H382" t="s">
        <v>175</v>
      </c>
      <c r="I382" t="s">
        <v>21</v>
      </c>
      <c r="J382" t="s">
        <v>22</v>
      </c>
      <c r="K382" t="s">
        <v>23</v>
      </c>
      <c r="L382" s="2">
        <v>-399</v>
      </c>
      <c r="M382" t="s">
        <v>38</v>
      </c>
    </row>
    <row r="383" spans="1:15" x14ac:dyDescent="0.2">
      <c r="A383">
        <f t="shared" si="5"/>
        <v>382</v>
      </c>
      <c r="B383" s="1">
        <v>43388</v>
      </c>
      <c r="C383" t="s">
        <v>11</v>
      </c>
      <c r="D383" t="s">
        <v>923</v>
      </c>
      <c r="E383" t="s">
        <v>706</v>
      </c>
      <c r="F383" t="s">
        <v>75</v>
      </c>
      <c r="G383" t="s">
        <v>35</v>
      </c>
      <c r="H383" t="s">
        <v>176</v>
      </c>
      <c r="I383" t="s">
        <v>21</v>
      </c>
      <c r="J383" t="s">
        <v>22</v>
      </c>
      <c r="K383" t="s">
        <v>23</v>
      </c>
      <c r="L383" s="2">
        <v>-1092.99</v>
      </c>
      <c r="M383" t="s">
        <v>68</v>
      </c>
      <c r="O383" s="2"/>
    </row>
    <row r="384" spans="1:15" x14ac:dyDescent="0.2">
      <c r="A384">
        <f t="shared" si="5"/>
        <v>383</v>
      </c>
      <c r="B384" s="1">
        <v>43390</v>
      </c>
      <c r="C384" t="s">
        <v>11</v>
      </c>
      <c r="D384" t="s">
        <v>923</v>
      </c>
      <c r="E384" t="s">
        <v>706</v>
      </c>
      <c r="F384" t="s">
        <v>75</v>
      </c>
      <c r="G384" t="s">
        <v>155</v>
      </c>
      <c r="H384" t="s">
        <v>171</v>
      </c>
      <c r="I384" t="s">
        <v>21</v>
      </c>
      <c r="J384" t="s">
        <v>33</v>
      </c>
      <c r="K384" t="s">
        <v>34</v>
      </c>
      <c r="L384" s="2">
        <v>-399</v>
      </c>
      <c r="M384" t="s">
        <v>38</v>
      </c>
    </row>
    <row r="385" spans="1:14" x14ac:dyDescent="0.2">
      <c r="A385">
        <f t="shared" si="5"/>
        <v>384</v>
      </c>
      <c r="B385" s="1">
        <v>43390</v>
      </c>
      <c r="C385" t="s">
        <v>11</v>
      </c>
      <c r="D385" t="s">
        <v>923</v>
      </c>
      <c r="E385" t="s">
        <v>706</v>
      </c>
      <c r="F385" t="s">
        <v>172</v>
      </c>
      <c r="G385" t="s">
        <v>75</v>
      </c>
      <c r="H385" t="s">
        <v>173</v>
      </c>
      <c r="I385" t="s">
        <v>27</v>
      </c>
      <c r="J385" t="s">
        <v>36</v>
      </c>
      <c r="K385" t="s">
        <v>37</v>
      </c>
      <c r="L385" s="2">
        <v>-1341.24</v>
      </c>
      <c r="M385" t="s">
        <v>174</v>
      </c>
    </row>
    <row r="386" spans="1:14" x14ac:dyDescent="0.2">
      <c r="A386">
        <f t="shared" si="5"/>
        <v>385</v>
      </c>
      <c r="B386" s="1">
        <v>43394</v>
      </c>
      <c r="C386" t="s">
        <v>11</v>
      </c>
      <c r="D386" t="s">
        <v>923</v>
      </c>
      <c r="E386" t="s">
        <v>706</v>
      </c>
      <c r="F386" t="s">
        <v>75</v>
      </c>
      <c r="G386" t="s">
        <v>155</v>
      </c>
      <c r="H386" t="s">
        <v>118</v>
      </c>
      <c r="I386" t="s">
        <v>29</v>
      </c>
      <c r="J386" t="s">
        <v>33</v>
      </c>
      <c r="K386" t="s">
        <v>34</v>
      </c>
      <c r="L386" s="2">
        <v>-89.75</v>
      </c>
      <c r="M386" t="s">
        <v>38</v>
      </c>
    </row>
    <row r="387" spans="1:14" x14ac:dyDescent="0.2">
      <c r="A387">
        <f t="shared" ref="A387:A450" si="6">A386+1</f>
        <v>386</v>
      </c>
      <c r="B387" s="1">
        <v>43410</v>
      </c>
      <c r="C387" t="s">
        <v>11</v>
      </c>
      <c r="D387" t="s">
        <v>923</v>
      </c>
      <c r="E387" t="s">
        <v>706</v>
      </c>
      <c r="F387" t="s">
        <v>160</v>
      </c>
      <c r="G387" t="s">
        <v>19</v>
      </c>
      <c r="H387" t="s">
        <v>161</v>
      </c>
      <c r="I387" t="s">
        <v>29</v>
      </c>
      <c r="J387" t="s">
        <v>33</v>
      </c>
      <c r="K387" t="s">
        <v>34</v>
      </c>
      <c r="L387" s="2">
        <v>-90.5</v>
      </c>
      <c r="M387" t="s">
        <v>28</v>
      </c>
    </row>
    <row r="388" spans="1:14" x14ac:dyDescent="0.2">
      <c r="A388">
        <f t="shared" si="6"/>
        <v>387</v>
      </c>
      <c r="B388" s="1">
        <v>43410</v>
      </c>
      <c r="C388" t="s">
        <v>11</v>
      </c>
      <c r="D388" t="s">
        <v>923</v>
      </c>
      <c r="E388" t="s">
        <v>706</v>
      </c>
      <c r="F388" t="s">
        <v>133</v>
      </c>
      <c r="G388" t="s">
        <v>19</v>
      </c>
      <c r="H388" t="s">
        <v>161</v>
      </c>
      <c r="I388" t="s">
        <v>29</v>
      </c>
      <c r="J388" t="s">
        <v>33</v>
      </c>
      <c r="K388" t="s">
        <v>34</v>
      </c>
      <c r="L388" s="2">
        <v>-96.5</v>
      </c>
      <c r="M388" t="s">
        <v>28</v>
      </c>
    </row>
    <row r="389" spans="1:14" x14ac:dyDescent="0.2">
      <c r="A389">
        <f t="shared" si="6"/>
        <v>388</v>
      </c>
      <c r="B389" s="1">
        <v>43410</v>
      </c>
      <c r="C389" t="s">
        <v>11</v>
      </c>
      <c r="D389" t="s">
        <v>923</v>
      </c>
      <c r="E389" t="s">
        <v>706</v>
      </c>
      <c r="F389" t="s">
        <v>162</v>
      </c>
      <c r="G389" t="s">
        <v>19</v>
      </c>
      <c r="H389" t="s">
        <v>28</v>
      </c>
      <c r="I389" t="s">
        <v>29</v>
      </c>
      <c r="J389" t="s">
        <v>33</v>
      </c>
      <c r="K389" t="s">
        <v>34</v>
      </c>
      <c r="L389" s="2">
        <v>-96.5</v>
      </c>
      <c r="M389" t="s">
        <v>28</v>
      </c>
    </row>
    <row r="390" spans="1:14" x14ac:dyDescent="0.2">
      <c r="A390">
        <f t="shared" si="6"/>
        <v>389</v>
      </c>
      <c r="B390" s="1">
        <v>43416</v>
      </c>
      <c r="C390" t="s">
        <v>11</v>
      </c>
      <c r="D390" t="s">
        <v>923</v>
      </c>
      <c r="E390" t="s">
        <v>706</v>
      </c>
      <c r="F390" t="s">
        <v>75</v>
      </c>
      <c r="G390" t="s">
        <v>155</v>
      </c>
      <c r="H390" t="s">
        <v>156</v>
      </c>
      <c r="I390" t="s">
        <v>21</v>
      </c>
      <c r="J390" t="s">
        <v>57</v>
      </c>
      <c r="K390" t="s">
        <v>58</v>
      </c>
      <c r="L390" s="2">
        <v>-38.380000000000003</v>
      </c>
      <c r="M390" t="s">
        <v>38</v>
      </c>
    </row>
    <row r="391" spans="1:14" x14ac:dyDescent="0.2">
      <c r="A391">
        <f t="shared" si="6"/>
        <v>390</v>
      </c>
      <c r="B391" s="1">
        <v>43416</v>
      </c>
      <c r="C391" t="s">
        <v>11</v>
      </c>
      <c r="D391" t="s">
        <v>923</v>
      </c>
      <c r="E391" t="s">
        <v>706</v>
      </c>
      <c r="F391" t="s">
        <v>157</v>
      </c>
      <c r="G391" t="s">
        <v>655</v>
      </c>
      <c r="H391" t="s">
        <v>158</v>
      </c>
      <c r="I391" t="s">
        <v>21</v>
      </c>
      <c r="J391" t="s">
        <v>59</v>
      </c>
      <c r="K391" t="s">
        <v>60</v>
      </c>
      <c r="L391" s="2">
        <v>-65.95</v>
      </c>
      <c r="M391" t="s">
        <v>38</v>
      </c>
    </row>
    <row r="392" spans="1:14" x14ac:dyDescent="0.2">
      <c r="A392">
        <f t="shared" si="6"/>
        <v>391</v>
      </c>
      <c r="B392" s="1">
        <v>43416</v>
      </c>
      <c r="C392" t="s">
        <v>11</v>
      </c>
      <c r="D392" t="s">
        <v>923</v>
      </c>
      <c r="E392" t="s">
        <v>706</v>
      </c>
      <c r="F392" t="s">
        <v>157</v>
      </c>
      <c r="G392" t="s">
        <v>655</v>
      </c>
      <c r="H392" t="s">
        <v>159</v>
      </c>
      <c r="I392" t="s">
        <v>29</v>
      </c>
      <c r="J392" t="s">
        <v>59</v>
      </c>
      <c r="K392" t="s">
        <v>60</v>
      </c>
      <c r="L392" s="2">
        <v>-114.87</v>
      </c>
      <c r="M392" t="s">
        <v>38</v>
      </c>
    </row>
    <row r="393" spans="1:14" x14ac:dyDescent="0.2">
      <c r="A393">
        <f t="shared" si="6"/>
        <v>392</v>
      </c>
      <c r="B393" s="1">
        <v>43418</v>
      </c>
      <c r="C393" t="s">
        <v>11</v>
      </c>
      <c r="D393" t="s">
        <v>923</v>
      </c>
      <c r="E393" t="s">
        <v>706</v>
      </c>
      <c r="F393" t="s">
        <v>762</v>
      </c>
      <c r="G393" t="s">
        <v>19</v>
      </c>
      <c r="H393" t="s">
        <v>153</v>
      </c>
      <c r="I393" t="s">
        <v>29</v>
      </c>
      <c r="J393" t="s">
        <v>33</v>
      </c>
      <c r="K393" t="s">
        <v>34</v>
      </c>
      <c r="L393" s="2">
        <v>-322.32</v>
      </c>
      <c r="M393" t="s">
        <v>154</v>
      </c>
    </row>
    <row r="394" spans="1:14" x14ac:dyDescent="0.2">
      <c r="A394">
        <f t="shared" si="6"/>
        <v>393</v>
      </c>
      <c r="B394" s="1">
        <v>43419</v>
      </c>
      <c r="C394" t="s">
        <v>11</v>
      </c>
      <c r="D394" t="s">
        <v>923</v>
      </c>
      <c r="E394" t="s">
        <v>12</v>
      </c>
      <c r="F394" t="s">
        <v>44</v>
      </c>
      <c r="G394" t="s">
        <v>14</v>
      </c>
      <c r="H394" t="s">
        <v>142</v>
      </c>
      <c r="I394" t="s">
        <v>14</v>
      </c>
      <c r="J394" t="s">
        <v>46</v>
      </c>
      <c r="L394" s="2">
        <v>3000</v>
      </c>
      <c r="M394" t="s">
        <v>143</v>
      </c>
    </row>
    <row r="395" spans="1:14" x14ac:dyDescent="0.2">
      <c r="A395">
        <f t="shared" si="6"/>
        <v>394</v>
      </c>
      <c r="B395" s="1">
        <v>43419</v>
      </c>
      <c r="C395" t="s">
        <v>11</v>
      </c>
      <c r="D395" t="s">
        <v>923</v>
      </c>
      <c r="E395" t="s">
        <v>12</v>
      </c>
      <c r="F395" t="s">
        <v>44</v>
      </c>
      <c r="G395" t="s">
        <v>14</v>
      </c>
      <c r="H395" t="s">
        <v>144</v>
      </c>
      <c r="I395" t="s">
        <v>14</v>
      </c>
      <c r="J395" t="s">
        <v>46</v>
      </c>
      <c r="L395" s="2">
        <v>2000</v>
      </c>
      <c r="M395" t="s">
        <v>145</v>
      </c>
    </row>
    <row r="396" spans="1:14" x14ac:dyDescent="0.2">
      <c r="A396">
        <f t="shared" si="6"/>
        <v>395</v>
      </c>
      <c r="B396" s="1">
        <v>43419</v>
      </c>
      <c r="C396" t="s">
        <v>11</v>
      </c>
      <c r="D396" t="s">
        <v>923</v>
      </c>
      <c r="E396" t="s">
        <v>706</v>
      </c>
      <c r="F396" t="s">
        <v>146</v>
      </c>
      <c r="G396" t="s">
        <v>19</v>
      </c>
      <c r="H396" t="s">
        <v>147</v>
      </c>
      <c r="I396" t="s">
        <v>21</v>
      </c>
      <c r="J396" t="s">
        <v>47</v>
      </c>
      <c r="K396" t="s">
        <v>48</v>
      </c>
      <c r="L396" s="2">
        <v>-333.09</v>
      </c>
      <c r="M396" t="s">
        <v>38</v>
      </c>
    </row>
    <row r="397" spans="1:14" x14ac:dyDescent="0.2">
      <c r="A397">
        <f t="shared" si="6"/>
        <v>396</v>
      </c>
      <c r="B397" s="1">
        <v>43419</v>
      </c>
      <c r="C397" t="s">
        <v>11</v>
      </c>
      <c r="D397" t="s">
        <v>923</v>
      </c>
      <c r="E397" t="s">
        <v>12</v>
      </c>
      <c r="F397" t="s">
        <v>44</v>
      </c>
      <c r="G397" t="s">
        <v>14</v>
      </c>
      <c r="H397" t="s">
        <v>148</v>
      </c>
      <c r="I397" t="s">
        <v>14</v>
      </c>
      <c r="J397" t="s">
        <v>46</v>
      </c>
      <c r="L397" s="2">
        <v>250</v>
      </c>
      <c r="M397" t="s">
        <v>149</v>
      </c>
    </row>
    <row r="398" spans="1:14" x14ac:dyDescent="0.2">
      <c r="A398">
        <f t="shared" si="6"/>
        <v>397</v>
      </c>
      <c r="B398" s="1">
        <v>43419</v>
      </c>
      <c r="C398" t="s">
        <v>11</v>
      </c>
      <c r="D398" t="s">
        <v>923</v>
      </c>
      <c r="E398" t="s">
        <v>706</v>
      </c>
      <c r="F398" t="s">
        <v>150</v>
      </c>
      <c r="G398" t="s">
        <v>35</v>
      </c>
      <c r="H398" t="s">
        <v>151</v>
      </c>
      <c r="I398" t="s">
        <v>27</v>
      </c>
      <c r="J398" t="s">
        <v>22</v>
      </c>
      <c r="K398" t="s">
        <v>23</v>
      </c>
      <c r="L398" s="2">
        <v>-1565</v>
      </c>
      <c r="M398" t="s">
        <v>152</v>
      </c>
    </row>
    <row r="399" spans="1:14" x14ac:dyDescent="0.2">
      <c r="A399">
        <f t="shared" si="6"/>
        <v>398</v>
      </c>
      <c r="B399" s="1">
        <v>43423</v>
      </c>
      <c r="C399" t="s">
        <v>11</v>
      </c>
      <c r="D399" t="s">
        <v>923</v>
      </c>
      <c r="E399" t="s">
        <v>706</v>
      </c>
      <c r="F399" t="s">
        <v>125</v>
      </c>
      <c r="G399" t="s">
        <v>655</v>
      </c>
      <c r="H399" t="s">
        <v>138</v>
      </c>
      <c r="I399" t="s">
        <v>21</v>
      </c>
      <c r="J399" t="s">
        <v>50</v>
      </c>
      <c r="K399" t="s">
        <v>51</v>
      </c>
      <c r="L399" s="2">
        <v>-135.87</v>
      </c>
      <c r="M399" t="s">
        <v>463</v>
      </c>
      <c r="N399" t="s">
        <v>139</v>
      </c>
    </row>
    <row r="400" spans="1:14" x14ac:dyDescent="0.2">
      <c r="A400">
        <f t="shared" si="6"/>
        <v>399</v>
      </c>
      <c r="B400" s="1">
        <v>43423</v>
      </c>
      <c r="C400" t="s">
        <v>11</v>
      </c>
      <c r="D400" t="s">
        <v>923</v>
      </c>
      <c r="E400" t="s">
        <v>706</v>
      </c>
      <c r="F400" t="s">
        <v>124</v>
      </c>
      <c r="G400" t="s">
        <v>54</v>
      </c>
      <c r="H400" t="s">
        <v>56</v>
      </c>
      <c r="I400" t="s">
        <v>21</v>
      </c>
      <c r="J400" t="s">
        <v>25</v>
      </c>
      <c r="K400" t="s">
        <v>15</v>
      </c>
      <c r="L400" s="2">
        <v>-108.6</v>
      </c>
      <c r="M400" t="s">
        <v>645</v>
      </c>
    </row>
    <row r="401" spans="1:13" x14ac:dyDescent="0.2">
      <c r="A401">
        <f t="shared" si="6"/>
        <v>400</v>
      </c>
      <c r="B401" s="1">
        <v>43423</v>
      </c>
      <c r="C401" t="s">
        <v>11</v>
      </c>
      <c r="D401" t="s">
        <v>923</v>
      </c>
      <c r="E401" t="s">
        <v>12</v>
      </c>
      <c r="F401" t="s">
        <v>44</v>
      </c>
      <c r="G401" t="s">
        <v>14</v>
      </c>
      <c r="H401" t="s">
        <v>140</v>
      </c>
      <c r="I401" t="s">
        <v>14</v>
      </c>
      <c r="J401" t="s">
        <v>46</v>
      </c>
      <c r="L401" s="2">
        <v>1000</v>
      </c>
      <c r="M401" t="s">
        <v>141</v>
      </c>
    </row>
    <row r="402" spans="1:13" x14ac:dyDescent="0.2">
      <c r="A402">
        <f t="shared" si="6"/>
        <v>401</v>
      </c>
      <c r="B402" s="1">
        <v>43430</v>
      </c>
      <c r="C402" t="s">
        <v>11</v>
      </c>
      <c r="D402" t="s">
        <v>923</v>
      </c>
      <c r="E402" t="s">
        <v>706</v>
      </c>
      <c r="F402" t="s">
        <v>125</v>
      </c>
      <c r="G402" t="s">
        <v>655</v>
      </c>
      <c r="H402" t="s">
        <v>135</v>
      </c>
      <c r="I402" t="s">
        <v>21</v>
      </c>
      <c r="J402" t="s">
        <v>50</v>
      </c>
      <c r="K402" t="s">
        <v>51</v>
      </c>
      <c r="L402" s="2">
        <v>-77</v>
      </c>
      <c r="M402" t="s">
        <v>28</v>
      </c>
    </row>
    <row r="403" spans="1:13" x14ac:dyDescent="0.2">
      <c r="A403">
        <f t="shared" si="6"/>
        <v>402</v>
      </c>
      <c r="B403" s="1">
        <v>43430</v>
      </c>
      <c r="C403" t="s">
        <v>11</v>
      </c>
      <c r="D403" t="s">
        <v>923</v>
      </c>
      <c r="E403" t="s">
        <v>706</v>
      </c>
      <c r="F403" t="s">
        <v>125</v>
      </c>
      <c r="G403" t="s">
        <v>655</v>
      </c>
      <c r="H403" t="s">
        <v>136</v>
      </c>
      <c r="I403" t="s">
        <v>21</v>
      </c>
      <c r="J403" t="s">
        <v>50</v>
      </c>
      <c r="K403" t="s">
        <v>51</v>
      </c>
      <c r="L403" s="2">
        <v>-70.349999999999994</v>
      </c>
      <c r="M403" t="s">
        <v>463</v>
      </c>
    </row>
    <row r="404" spans="1:13" x14ac:dyDescent="0.2">
      <c r="A404">
        <f t="shared" si="6"/>
        <v>403</v>
      </c>
      <c r="B404" s="1">
        <v>43430</v>
      </c>
      <c r="C404" t="s">
        <v>11</v>
      </c>
      <c r="D404" t="s">
        <v>923</v>
      </c>
      <c r="E404" t="s">
        <v>12</v>
      </c>
      <c r="F404" t="s">
        <v>44</v>
      </c>
      <c r="G404" t="s">
        <v>14</v>
      </c>
      <c r="H404" t="s">
        <v>137</v>
      </c>
      <c r="I404" t="s">
        <v>14</v>
      </c>
      <c r="J404" t="s">
        <v>46</v>
      </c>
      <c r="L404" s="2">
        <v>2500</v>
      </c>
      <c r="M404" t="s">
        <v>137</v>
      </c>
    </row>
    <row r="405" spans="1:13" x14ac:dyDescent="0.2">
      <c r="A405">
        <f t="shared" si="6"/>
        <v>404</v>
      </c>
      <c r="B405" s="1">
        <v>43431</v>
      </c>
      <c r="C405" t="s">
        <v>11</v>
      </c>
      <c r="D405" t="s">
        <v>923</v>
      </c>
      <c r="E405" t="s">
        <v>12</v>
      </c>
      <c r="F405" t="s">
        <v>44</v>
      </c>
      <c r="G405" t="s">
        <v>14</v>
      </c>
      <c r="H405" t="s">
        <v>99</v>
      </c>
      <c r="I405" t="s">
        <v>14</v>
      </c>
      <c r="J405" t="s">
        <v>46</v>
      </c>
      <c r="L405" s="2">
        <v>2000</v>
      </c>
      <c r="M405" t="s">
        <v>99</v>
      </c>
    </row>
    <row r="406" spans="1:13" x14ac:dyDescent="0.2">
      <c r="A406">
        <f t="shared" si="6"/>
        <v>405</v>
      </c>
      <c r="B406" s="1">
        <v>43431</v>
      </c>
      <c r="C406" t="s">
        <v>11</v>
      </c>
      <c r="D406" t="s">
        <v>923</v>
      </c>
      <c r="E406" t="s">
        <v>12</v>
      </c>
      <c r="F406" t="s">
        <v>44</v>
      </c>
      <c r="G406" t="s">
        <v>14</v>
      </c>
      <c r="H406" t="s">
        <v>134</v>
      </c>
      <c r="I406" t="s">
        <v>14</v>
      </c>
      <c r="J406" t="s">
        <v>46</v>
      </c>
      <c r="L406" s="2">
        <v>1000</v>
      </c>
      <c r="M406" t="s">
        <v>134</v>
      </c>
    </row>
    <row r="407" spans="1:13" x14ac:dyDescent="0.2">
      <c r="A407">
        <f t="shared" si="6"/>
        <v>406</v>
      </c>
      <c r="B407" s="1">
        <v>43432</v>
      </c>
      <c r="C407" t="s">
        <v>11</v>
      </c>
      <c r="D407" t="s">
        <v>923</v>
      </c>
      <c r="E407" t="s">
        <v>706</v>
      </c>
      <c r="F407" t="s">
        <v>133</v>
      </c>
      <c r="G407" t="s">
        <v>19</v>
      </c>
      <c r="H407" t="s">
        <v>28</v>
      </c>
      <c r="I407" t="s">
        <v>29</v>
      </c>
      <c r="J407" t="s">
        <v>33</v>
      </c>
      <c r="K407" t="s">
        <v>34</v>
      </c>
      <c r="L407" s="2">
        <v>-82.5</v>
      </c>
      <c r="M407" t="s">
        <v>28</v>
      </c>
    </row>
    <row r="408" spans="1:13" x14ac:dyDescent="0.2">
      <c r="A408">
        <f t="shared" si="6"/>
        <v>407</v>
      </c>
      <c r="B408" s="1">
        <v>43435</v>
      </c>
      <c r="C408" t="s">
        <v>11</v>
      </c>
      <c r="D408" t="s">
        <v>923</v>
      </c>
      <c r="E408" t="s">
        <v>706</v>
      </c>
      <c r="F408" t="s">
        <v>131</v>
      </c>
      <c r="G408" t="s">
        <v>54</v>
      </c>
      <c r="H408" t="s">
        <v>132</v>
      </c>
      <c r="I408" t="s">
        <v>29</v>
      </c>
      <c r="J408" t="s">
        <v>97</v>
      </c>
      <c r="K408" t="s">
        <v>98</v>
      </c>
      <c r="L408" s="2">
        <v>-8.9499999999999993</v>
      </c>
      <c r="M408" t="s">
        <v>49</v>
      </c>
    </row>
    <row r="409" spans="1:13" x14ac:dyDescent="0.2">
      <c r="A409">
        <f t="shared" si="6"/>
        <v>408</v>
      </c>
      <c r="B409" s="1">
        <v>43437</v>
      </c>
      <c r="C409" t="s">
        <v>11</v>
      </c>
      <c r="D409" t="s">
        <v>923</v>
      </c>
      <c r="E409" t="s">
        <v>706</v>
      </c>
      <c r="F409" t="s">
        <v>124</v>
      </c>
      <c r="G409" t="s">
        <v>19</v>
      </c>
      <c r="H409" t="s">
        <v>127</v>
      </c>
      <c r="I409" t="s">
        <v>21</v>
      </c>
      <c r="J409" t="s">
        <v>25</v>
      </c>
      <c r="K409" t="s">
        <v>15</v>
      </c>
      <c r="L409" s="2">
        <v>-336.92</v>
      </c>
      <c r="M409" t="s">
        <v>38</v>
      </c>
    </row>
    <row r="410" spans="1:13" x14ac:dyDescent="0.2">
      <c r="A410">
        <f t="shared" si="6"/>
        <v>409</v>
      </c>
      <c r="B410" s="1">
        <v>43437</v>
      </c>
      <c r="C410" t="s">
        <v>11</v>
      </c>
      <c r="D410" t="s">
        <v>923</v>
      </c>
      <c r="E410" t="s">
        <v>706</v>
      </c>
      <c r="F410" t="s">
        <v>128</v>
      </c>
      <c r="G410" t="s">
        <v>54</v>
      </c>
      <c r="H410" t="s">
        <v>129</v>
      </c>
      <c r="I410" t="s">
        <v>27</v>
      </c>
      <c r="J410" t="s">
        <v>57</v>
      </c>
      <c r="K410" t="s">
        <v>58</v>
      </c>
      <c r="L410" s="2">
        <v>-25</v>
      </c>
      <c r="M410" t="s">
        <v>130</v>
      </c>
    </row>
    <row r="411" spans="1:13" x14ac:dyDescent="0.2">
      <c r="A411">
        <f t="shared" si="6"/>
        <v>410</v>
      </c>
      <c r="B411" s="1">
        <v>43441</v>
      </c>
      <c r="C411" t="s">
        <v>11</v>
      </c>
      <c r="D411" t="s">
        <v>923</v>
      </c>
      <c r="E411" t="s">
        <v>706</v>
      </c>
      <c r="F411" t="s">
        <v>125</v>
      </c>
      <c r="G411" t="s">
        <v>19</v>
      </c>
      <c r="H411" t="s">
        <v>126</v>
      </c>
      <c r="I411" t="s">
        <v>21</v>
      </c>
      <c r="J411" t="s">
        <v>50</v>
      </c>
      <c r="K411" t="s">
        <v>51</v>
      </c>
      <c r="L411" s="2">
        <v>-279.60000000000002</v>
      </c>
      <c r="M411" t="s">
        <v>645</v>
      </c>
    </row>
    <row r="412" spans="1:13" x14ac:dyDescent="0.2">
      <c r="A412">
        <f t="shared" si="6"/>
        <v>411</v>
      </c>
      <c r="B412" s="1">
        <v>43447</v>
      </c>
      <c r="C412" t="s">
        <v>11</v>
      </c>
      <c r="D412" t="s">
        <v>923</v>
      </c>
      <c r="E412" t="s">
        <v>706</v>
      </c>
      <c r="F412" t="s">
        <v>124</v>
      </c>
      <c r="G412" t="s">
        <v>19</v>
      </c>
      <c r="H412" t="s">
        <v>28</v>
      </c>
      <c r="I412" t="s">
        <v>29</v>
      </c>
      <c r="J412" t="s">
        <v>25</v>
      </c>
      <c r="K412" t="s">
        <v>15</v>
      </c>
      <c r="L412" s="2">
        <v>-661.95</v>
      </c>
      <c r="M412" t="s">
        <v>28</v>
      </c>
    </row>
    <row r="413" spans="1:13" x14ac:dyDescent="0.2">
      <c r="A413">
        <f t="shared" si="6"/>
        <v>412</v>
      </c>
      <c r="B413" s="1">
        <v>43447</v>
      </c>
      <c r="C413" t="s">
        <v>11</v>
      </c>
      <c r="D413" t="s">
        <v>923</v>
      </c>
      <c r="E413" t="s">
        <v>706</v>
      </c>
      <c r="F413" t="s">
        <v>124</v>
      </c>
      <c r="G413" t="s">
        <v>19</v>
      </c>
      <c r="H413" t="s">
        <v>28</v>
      </c>
      <c r="I413" t="s">
        <v>29</v>
      </c>
      <c r="J413" t="s">
        <v>25</v>
      </c>
      <c r="K413" t="s">
        <v>15</v>
      </c>
      <c r="L413" s="2">
        <v>-647.04999999999995</v>
      </c>
      <c r="M413" t="s">
        <v>28</v>
      </c>
    </row>
    <row r="414" spans="1:13" x14ac:dyDescent="0.2">
      <c r="A414">
        <f t="shared" si="6"/>
        <v>413</v>
      </c>
      <c r="B414" s="1">
        <v>43447</v>
      </c>
      <c r="C414" t="s">
        <v>11</v>
      </c>
      <c r="D414" t="s">
        <v>923</v>
      </c>
      <c r="E414" t="s">
        <v>706</v>
      </c>
      <c r="F414" t="s">
        <v>124</v>
      </c>
      <c r="G414" t="s">
        <v>19</v>
      </c>
      <c r="H414" t="s">
        <v>28</v>
      </c>
      <c r="I414" t="s">
        <v>29</v>
      </c>
      <c r="J414" t="s">
        <v>25</v>
      </c>
      <c r="K414" t="s">
        <v>15</v>
      </c>
      <c r="L414" s="2">
        <v>-717</v>
      </c>
      <c r="M414" t="s">
        <v>28</v>
      </c>
    </row>
    <row r="415" spans="1:13" x14ac:dyDescent="0.2">
      <c r="A415">
        <f t="shared" si="6"/>
        <v>414</v>
      </c>
      <c r="B415" s="1">
        <v>43447</v>
      </c>
      <c r="C415" t="s">
        <v>11</v>
      </c>
      <c r="D415" t="s">
        <v>923</v>
      </c>
      <c r="E415" t="s">
        <v>706</v>
      </c>
      <c r="F415" t="s">
        <v>124</v>
      </c>
      <c r="G415" t="s">
        <v>19</v>
      </c>
      <c r="H415" t="s">
        <v>28</v>
      </c>
      <c r="I415" t="s">
        <v>29</v>
      </c>
      <c r="J415" t="s">
        <v>25</v>
      </c>
      <c r="K415" t="s">
        <v>15</v>
      </c>
      <c r="L415" s="2">
        <v>-1375.95</v>
      </c>
      <c r="M415" t="s">
        <v>28</v>
      </c>
    </row>
    <row r="416" spans="1:13" x14ac:dyDescent="0.2">
      <c r="A416">
        <f t="shared" si="6"/>
        <v>415</v>
      </c>
      <c r="B416" s="1">
        <v>43447</v>
      </c>
      <c r="C416" t="s">
        <v>11</v>
      </c>
      <c r="D416" t="s">
        <v>923</v>
      </c>
      <c r="E416" t="s">
        <v>706</v>
      </c>
      <c r="F416" t="s">
        <v>124</v>
      </c>
      <c r="G416" t="s">
        <v>19</v>
      </c>
      <c r="H416" t="s">
        <v>28</v>
      </c>
      <c r="I416" t="s">
        <v>29</v>
      </c>
      <c r="J416" t="s">
        <v>25</v>
      </c>
      <c r="K416" t="s">
        <v>15</v>
      </c>
      <c r="L416" s="2">
        <v>-1003.45</v>
      </c>
      <c r="M416" t="s">
        <v>28</v>
      </c>
    </row>
    <row r="417" spans="1:14" x14ac:dyDescent="0.2">
      <c r="A417">
        <f t="shared" si="6"/>
        <v>416</v>
      </c>
      <c r="B417" s="1">
        <v>43447</v>
      </c>
      <c r="C417" t="s">
        <v>11</v>
      </c>
      <c r="D417" t="s">
        <v>923</v>
      </c>
      <c r="E417" t="s">
        <v>706</v>
      </c>
      <c r="F417" t="s">
        <v>124</v>
      </c>
      <c r="G417" t="s">
        <v>19</v>
      </c>
      <c r="H417" t="s">
        <v>28</v>
      </c>
      <c r="I417" t="s">
        <v>29</v>
      </c>
      <c r="J417" t="s">
        <v>25</v>
      </c>
      <c r="K417" t="s">
        <v>15</v>
      </c>
      <c r="L417" s="2">
        <v>-717</v>
      </c>
      <c r="M417" t="s">
        <v>28</v>
      </c>
    </row>
    <row r="418" spans="1:14" x14ac:dyDescent="0.2">
      <c r="A418">
        <f t="shared" si="6"/>
        <v>417</v>
      </c>
      <c r="B418" s="1">
        <v>43467</v>
      </c>
      <c r="C418" t="s">
        <v>11</v>
      </c>
      <c r="D418" t="s">
        <v>923</v>
      </c>
      <c r="E418" t="s">
        <v>706</v>
      </c>
      <c r="F418" t="s">
        <v>125</v>
      </c>
      <c r="G418" t="s">
        <v>19</v>
      </c>
      <c r="H418" t="s">
        <v>28</v>
      </c>
      <c r="I418" t="s">
        <v>29</v>
      </c>
      <c r="J418" t="s">
        <v>50</v>
      </c>
      <c r="K418" t="s">
        <v>51</v>
      </c>
      <c r="L418" s="2">
        <v>-64.5</v>
      </c>
      <c r="M418" t="s">
        <v>28</v>
      </c>
    </row>
    <row r="419" spans="1:14" x14ac:dyDescent="0.2">
      <c r="A419">
        <f t="shared" si="6"/>
        <v>418</v>
      </c>
      <c r="B419" s="1">
        <v>43469</v>
      </c>
      <c r="C419" t="s">
        <v>11</v>
      </c>
      <c r="D419" t="s">
        <v>923</v>
      </c>
      <c r="E419" t="s">
        <v>706</v>
      </c>
      <c r="F419" t="s">
        <v>111</v>
      </c>
      <c r="G419" t="s">
        <v>54</v>
      </c>
      <c r="H419" t="s">
        <v>112</v>
      </c>
      <c r="I419" t="s">
        <v>21</v>
      </c>
      <c r="J419" t="s">
        <v>57</v>
      </c>
      <c r="K419" t="s">
        <v>58</v>
      </c>
      <c r="L419" s="2">
        <v>-149</v>
      </c>
      <c r="M419" t="s">
        <v>646</v>
      </c>
    </row>
    <row r="420" spans="1:14" x14ac:dyDescent="0.2">
      <c r="A420">
        <f t="shared" si="6"/>
        <v>419</v>
      </c>
      <c r="B420" s="1">
        <v>43469</v>
      </c>
      <c r="C420" t="s">
        <v>11</v>
      </c>
      <c r="D420" t="s">
        <v>923</v>
      </c>
      <c r="E420" t="s">
        <v>706</v>
      </c>
      <c r="F420" t="s">
        <v>75</v>
      </c>
      <c r="G420" t="s">
        <v>54</v>
      </c>
      <c r="H420" t="s">
        <v>56</v>
      </c>
      <c r="I420" t="s">
        <v>21</v>
      </c>
      <c r="J420" t="s">
        <v>57</v>
      </c>
      <c r="K420" t="s">
        <v>58</v>
      </c>
      <c r="L420" s="2">
        <v>-104.7</v>
      </c>
      <c r="M420" t="s">
        <v>646</v>
      </c>
    </row>
    <row r="421" spans="1:14" x14ac:dyDescent="0.2">
      <c r="A421">
        <f t="shared" si="6"/>
        <v>420</v>
      </c>
      <c r="B421" s="1">
        <v>43469</v>
      </c>
      <c r="C421" t="s">
        <v>11</v>
      </c>
      <c r="D421" t="s">
        <v>923</v>
      </c>
      <c r="E421" t="s">
        <v>706</v>
      </c>
      <c r="F421" t="s">
        <v>75</v>
      </c>
      <c r="G421" t="s">
        <v>54</v>
      </c>
      <c r="H421" t="s">
        <v>113</v>
      </c>
      <c r="I421" t="s">
        <v>21</v>
      </c>
      <c r="J421" t="s">
        <v>57</v>
      </c>
      <c r="K421" t="s">
        <v>58</v>
      </c>
      <c r="L421" s="2">
        <v>-210.21</v>
      </c>
      <c r="M421" t="s">
        <v>646</v>
      </c>
    </row>
    <row r="422" spans="1:14" x14ac:dyDescent="0.2">
      <c r="A422">
        <f t="shared" si="6"/>
        <v>421</v>
      </c>
      <c r="B422" s="1">
        <v>43469</v>
      </c>
      <c r="C422" t="s">
        <v>11</v>
      </c>
      <c r="D422" t="s">
        <v>923</v>
      </c>
      <c r="E422" t="s">
        <v>706</v>
      </c>
      <c r="F422" t="s">
        <v>75</v>
      </c>
      <c r="G422" t="s">
        <v>54</v>
      </c>
      <c r="H422" t="s">
        <v>114</v>
      </c>
      <c r="I422" t="s">
        <v>21</v>
      </c>
      <c r="J422" t="s">
        <v>115</v>
      </c>
      <c r="K422" t="s">
        <v>116</v>
      </c>
      <c r="L422" s="2">
        <v>-275.23</v>
      </c>
      <c r="M422" t="s">
        <v>68</v>
      </c>
    </row>
    <row r="423" spans="1:14" x14ac:dyDescent="0.2">
      <c r="A423">
        <f t="shared" si="6"/>
        <v>422</v>
      </c>
      <c r="B423" s="1">
        <v>43469</v>
      </c>
      <c r="C423" t="s">
        <v>11</v>
      </c>
      <c r="D423" t="s">
        <v>923</v>
      </c>
      <c r="E423" t="s">
        <v>706</v>
      </c>
      <c r="F423" t="s">
        <v>75</v>
      </c>
      <c r="G423" t="s">
        <v>54</v>
      </c>
      <c r="H423" t="s">
        <v>90</v>
      </c>
      <c r="I423" t="s">
        <v>21</v>
      </c>
      <c r="J423" t="s">
        <v>57</v>
      </c>
      <c r="K423" t="s">
        <v>58</v>
      </c>
      <c r="L423" s="2">
        <v>-85</v>
      </c>
      <c r="M423" t="s">
        <v>646</v>
      </c>
      <c r="N423" t="s">
        <v>117</v>
      </c>
    </row>
    <row r="424" spans="1:14" x14ac:dyDescent="0.2">
      <c r="A424">
        <f t="shared" si="6"/>
        <v>423</v>
      </c>
      <c r="B424" s="1">
        <v>43469</v>
      </c>
      <c r="C424" t="s">
        <v>11</v>
      </c>
      <c r="D424" t="s">
        <v>923</v>
      </c>
      <c r="E424" t="s">
        <v>706</v>
      </c>
      <c r="F424" t="s">
        <v>763</v>
      </c>
      <c r="G424" t="s">
        <v>19</v>
      </c>
      <c r="H424" t="s">
        <v>118</v>
      </c>
      <c r="I424" t="s">
        <v>21</v>
      </c>
      <c r="J424" t="s">
        <v>115</v>
      </c>
      <c r="K424" t="s">
        <v>116</v>
      </c>
      <c r="L424" s="2">
        <v>-37.99</v>
      </c>
      <c r="M424" t="s">
        <v>38</v>
      </c>
    </row>
    <row r="425" spans="1:14" x14ac:dyDescent="0.2">
      <c r="A425">
        <f t="shared" si="6"/>
        <v>424</v>
      </c>
      <c r="B425" s="1">
        <v>43469</v>
      </c>
      <c r="C425" t="s">
        <v>11</v>
      </c>
      <c r="D425" t="s">
        <v>923</v>
      </c>
      <c r="E425" t="s">
        <v>706</v>
      </c>
      <c r="F425" t="s">
        <v>119</v>
      </c>
      <c r="G425" t="s">
        <v>54</v>
      </c>
      <c r="H425" t="s">
        <v>120</v>
      </c>
      <c r="I425" t="s">
        <v>21</v>
      </c>
      <c r="J425" t="s">
        <v>57</v>
      </c>
      <c r="K425" t="s">
        <v>58</v>
      </c>
      <c r="L425" s="2">
        <v>-9.99</v>
      </c>
      <c r="M425" t="s">
        <v>38</v>
      </c>
      <c r="N425" t="s">
        <v>121</v>
      </c>
    </row>
    <row r="426" spans="1:14" x14ac:dyDescent="0.2">
      <c r="A426">
        <f t="shared" si="6"/>
        <v>425</v>
      </c>
      <c r="B426" s="1">
        <v>43469</v>
      </c>
      <c r="C426" t="s">
        <v>11</v>
      </c>
      <c r="D426" t="s">
        <v>923</v>
      </c>
      <c r="E426" t="s">
        <v>706</v>
      </c>
      <c r="F426" t="s">
        <v>125</v>
      </c>
      <c r="G426" t="s">
        <v>19</v>
      </c>
      <c r="H426" t="s">
        <v>122</v>
      </c>
      <c r="I426" t="s">
        <v>21</v>
      </c>
      <c r="J426" t="s">
        <v>50</v>
      </c>
      <c r="K426" t="s">
        <v>51</v>
      </c>
      <c r="L426" s="2">
        <v>-19.87</v>
      </c>
      <c r="M426" t="s">
        <v>38</v>
      </c>
    </row>
    <row r="427" spans="1:14" x14ac:dyDescent="0.2">
      <c r="A427">
        <f t="shared" si="6"/>
        <v>426</v>
      </c>
      <c r="B427" s="1">
        <v>43469</v>
      </c>
      <c r="C427" t="s">
        <v>11</v>
      </c>
      <c r="D427" t="s">
        <v>923</v>
      </c>
      <c r="E427" t="s">
        <v>706</v>
      </c>
      <c r="F427" t="s">
        <v>75</v>
      </c>
      <c r="G427" t="s">
        <v>54</v>
      </c>
      <c r="H427" t="s">
        <v>123</v>
      </c>
      <c r="I427" t="s">
        <v>21</v>
      </c>
      <c r="J427" t="s">
        <v>57</v>
      </c>
      <c r="K427" t="s">
        <v>58</v>
      </c>
      <c r="L427" s="2">
        <v>-29.95</v>
      </c>
      <c r="M427" t="s">
        <v>38</v>
      </c>
    </row>
    <row r="428" spans="1:14" x14ac:dyDescent="0.2">
      <c r="A428">
        <f t="shared" si="6"/>
        <v>427</v>
      </c>
      <c r="B428" s="1">
        <v>43473</v>
      </c>
      <c r="C428" t="s">
        <v>11</v>
      </c>
      <c r="D428" t="s">
        <v>923</v>
      </c>
      <c r="E428" t="s">
        <v>706</v>
      </c>
      <c r="F428" t="s">
        <v>133</v>
      </c>
      <c r="G428" t="s">
        <v>19</v>
      </c>
      <c r="H428" t="s">
        <v>28</v>
      </c>
      <c r="I428" t="s">
        <v>29</v>
      </c>
      <c r="J428" t="s">
        <v>33</v>
      </c>
      <c r="K428" t="s">
        <v>34</v>
      </c>
      <c r="L428" s="2">
        <v>-82.5</v>
      </c>
      <c r="M428" t="s">
        <v>28</v>
      </c>
    </row>
    <row r="429" spans="1:14" x14ac:dyDescent="0.2">
      <c r="A429">
        <f t="shared" si="6"/>
        <v>428</v>
      </c>
      <c r="B429" s="1">
        <v>43473</v>
      </c>
      <c r="C429" t="s">
        <v>11</v>
      </c>
      <c r="D429" t="s">
        <v>923</v>
      </c>
      <c r="E429" t="s">
        <v>706</v>
      </c>
      <c r="F429" t="s">
        <v>765</v>
      </c>
      <c r="G429" t="s">
        <v>19</v>
      </c>
      <c r="H429" t="s">
        <v>28</v>
      </c>
      <c r="I429" t="s">
        <v>29</v>
      </c>
      <c r="J429" t="s">
        <v>33</v>
      </c>
      <c r="K429" t="s">
        <v>34</v>
      </c>
      <c r="L429" s="2">
        <v>-96.5</v>
      </c>
      <c r="M429" t="s">
        <v>28</v>
      </c>
    </row>
    <row r="430" spans="1:14" x14ac:dyDescent="0.2">
      <c r="A430">
        <f t="shared" si="6"/>
        <v>429</v>
      </c>
      <c r="B430" s="1">
        <v>43473</v>
      </c>
      <c r="C430" t="s">
        <v>11</v>
      </c>
      <c r="D430" t="s">
        <v>923</v>
      </c>
      <c r="E430" t="s">
        <v>706</v>
      </c>
      <c r="F430" t="s">
        <v>764</v>
      </c>
      <c r="G430" t="s">
        <v>19</v>
      </c>
      <c r="H430" t="s">
        <v>28</v>
      </c>
      <c r="I430" t="s">
        <v>29</v>
      </c>
      <c r="J430" t="s">
        <v>97</v>
      </c>
      <c r="K430" t="s">
        <v>98</v>
      </c>
      <c r="L430" s="2">
        <v>-44.25</v>
      </c>
      <c r="M430" t="s">
        <v>28</v>
      </c>
    </row>
    <row r="431" spans="1:14" x14ac:dyDescent="0.2">
      <c r="A431">
        <f t="shared" si="6"/>
        <v>430</v>
      </c>
      <c r="B431" s="1">
        <v>43473</v>
      </c>
      <c r="C431" t="s">
        <v>11</v>
      </c>
      <c r="D431" t="s">
        <v>923</v>
      </c>
      <c r="E431" t="s">
        <v>706</v>
      </c>
      <c r="F431" t="s">
        <v>133</v>
      </c>
      <c r="G431" t="s">
        <v>19</v>
      </c>
      <c r="H431" t="s">
        <v>28</v>
      </c>
      <c r="I431" t="s">
        <v>29</v>
      </c>
      <c r="J431" t="s">
        <v>33</v>
      </c>
      <c r="K431" t="s">
        <v>34</v>
      </c>
      <c r="L431" s="2">
        <v>-170</v>
      </c>
      <c r="M431" t="s">
        <v>28</v>
      </c>
    </row>
    <row r="432" spans="1:14" x14ac:dyDescent="0.2">
      <c r="A432">
        <f t="shared" si="6"/>
        <v>431</v>
      </c>
      <c r="B432" s="1">
        <v>43479</v>
      </c>
      <c r="C432" t="s">
        <v>11</v>
      </c>
      <c r="D432" t="s">
        <v>923</v>
      </c>
      <c r="E432" t="s">
        <v>12</v>
      </c>
      <c r="F432" t="s">
        <v>767</v>
      </c>
      <c r="G432" t="s">
        <v>17</v>
      </c>
      <c r="H432" t="s">
        <v>110</v>
      </c>
      <c r="I432" t="s">
        <v>17</v>
      </c>
      <c r="J432" t="s">
        <v>18</v>
      </c>
      <c r="K432" t="s">
        <v>15</v>
      </c>
      <c r="L432" s="2">
        <v>25</v>
      </c>
      <c r="M432" t="s">
        <v>16</v>
      </c>
    </row>
    <row r="433" spans="1:14" x14ac:dyDescent="0.2">
      <c r="A433">
        <f t="shared" si="6"/>
        <v>432</v>
      </c>
      <c r="B433" s="1">
        <v>43485</v>
      </c>
      <c r="C433" t="s">
        <v>11</v>
      </c>
      <c r="D433" t="s">
        <v>923</v>
      </c>
      <c r="E433" t="s">
        <v>706</v>
      </c>
      <c r="F433" t="s">
        <v>768</v>
      </c>
      <c r="G433" t="s">
        <v>19</v>
      </c>
      <c r="H433" t="s">
        <v>28</v>
      </c>
      <c r="I433" t="s">
        <v>29</v>
      </c>
      <c r="J433" t="s">
        <v>57</v>
      </c>
      <c r="K433" t="s">
        <v>58</v>
      </c>
      <c r="L433" s="2">
        <v>-94</v>
      </c>
      <c r="M433" t="s">
        <v>28</v>
      </c>
    </row>
    <row r="434" spans="1:14" x14ac:dyDescent="0.2">
      <c r="A434">
        <f t="shared" si="6"/>
        <v>433</v>
      </c>
      <c r="B434" s="1">
        <v>43488</v>
      </c>
      <c r="C434" t="s">
        <v>11</v>
      </c>
      <c r="D434" t="s">
        <v>923</v>
      </c>
      <c r="E434" t="s">
        <v>706</v>
      </c>
      <c r="F434" t="s">
        <v>766</v>
      </c>
      <c r="G434" t="s">
        <v>19</v>
      </c>
      <c r="H434" t="s">
        <v>109</v>
      </c>
      <c r="I434" t="s">
        <v>21</v>
      </c>
      <c r="J434" t="s">
        <v>33</v>
      </c>
      <c r="K434" t="s">
        <v>34</v>
      </c>
      <c r="L434" s="2">
        <v>-24.99</v>
      </c>
      <c r="M434" t="s">
        <v>38</v>
      </c>
    </row>
    <row r="435" spans="1:14" x14ac:dyDescent="0.2">
      <c r="A435">
        <f t="shared" si="6"/>
        <v>434</v>
      </c>
      <c r="B435" s="1">
        <v>43493</v>
      </c>
      <c r="C435" t="s">
        <v>11</v>
      </c>
      <c r="D435" t="s">
        <v>923</v>
      </c>
      <c r="E435" t="s">
        <v>706</v>
      </c>
      <c r="F435" t="s">
        <v>40</v>
      </c>
      <c r="G435" t="s">
        <v>655</v>
      </c>
      <c r="H435" t="s">
        <v>94</v>
      </c>
      <c r="I435" t="s">
        <v>21</v>
      </c>
      <c r="J435" t="s">
        <v>25</v>
      </c>
      <c r="K435" t="s">
        <v>37</v>
      </c>
      <c r="L435" s="2">
        <v>-1164.69</v>
      </c>
      <c r="M435" t="s">
        <v>38</v>
      </c>
    </row>
    <row r="436" spans="1:14" x14ac:dyDescent="0.2">
      <c r="A436">
        <f t="shared" si="6"/>
        <v>435</v>
      </c>
      <c r="B436" s="1">
        <v>43493</v>
      </c>
      <c r="C436" t="s">
        <v>11</v>
      </c>
      <c r="D436" t="s">
        <v>923</v>
      </c>
      <c r="E436" t="s">
        <v>706</v>
      </c>
      <c r="F436" t="s">
        <v>766</v>
      </c>
      <c r="G436" t="s">
        <v>19</v>
      </c>
      <c r="H436" t="s">
        <v>28</v>
      </c>
      <c r="I436" t="s">
        <v>29</v>
      </c>
      <c r="J436" t="s">
        <v>33</v>
      </c>
      <c r="K436" t="s">
        <v>34</v>
      </c>
      <c r="L436" s="2">
        <v>-82.5</v>
      </c>
      <c r="M436" t="s">
        <v>28</v>
      </c>
    </row>
    <row r="437" spans="1:14" x14ac:dyDescent="0.2">
      <c r="A437">
        <f t="shared" si="6"/>
        <v>436</v>
      </c>
      <c r="B437" s="1">
        <v>43502</v>
      </c>
      <c r="C437" t="s">
        <v>11</v>
      </c>
      <c r="D437" t="s">
        <v>923</v>
      </c>
      <c r="E437" t="s">
        <v>706</v>
      </c>
      <c r="F437" t="s">
        <v>133</v>
      </c>
      <c r="G437" t="s">
        <v>19</v>
      </c>
      <c r="H437" t="s">
        <v>28</v>
      </c>
      <c r="I437" t="s">
        <v>29</v>
      </c>
      <c r="J437" t="s">
        <v>33</v>
      </c>
      <c r="K437" t="s">
        <v>34</v>
      </c>
      <c r="L437" s="2">
        <v>-82.5</v>
      </c>
      <c r="M437" t="s">
        <v>28</v>
      </c>
    </row>
    <row r="438" spans="1:14" x14ac:dyDescent="0.2">
      <c r="A438">
        <f t="shared" si="6"/>
        <v>437</v>
      </c>
      <c r="B438" s="1">
        <v>43507</v>
      </c>
      <c r="C438" t="s">
        <v>11</v>
      </c>
      <c r="D438" t="s">
        <v>923</v>
      </c>
      <c r="E438" t="s">
        <v>706</v>
      </c>
      <c r="F438" t="s">
        <v>106</v>
      </c>
      <c r="G438" t="s">
        <v>19</v>
      </c>
      <c r="H438" t="s">
        <v>107</v>
      </c>
      <c r="I438" t="s">
        <v>21</v>
      </c>
      <c r="J438" t="s">
        <v>25</v>
      </c>
      <c r="K438" t="s">
        <v>15</v>
      </c>
      <c r="L438" s="2">
        <v>-375</v>
      </c>
      <c r="M438" t="s">
        <v>645</v>
      </c>
      <c r="N438" t="s">
        <v>108</v>
      </c>
    </row>
    <row r="439" spans="1:14" x14ac:dyDescent="0.2">
      <c r="A439">
        <f t="shared" si="6"/>
        <v>438</v>
      </c>
      <c r="B439" s="1">
        <v>43507</v>
      </c>
      <c r="C439" t="s">
        <v>11</v>
      </c>
      <c r="D439" t="s">
        <v>923</v>
      </c>
      <c r="E439" t="s">
        <v>706</v>
      </c>
      <c r="F439" t="s">
        <v>40</v>
      </c>
      <c r="G439" t="s">
        <v>655</v>
      </c>
      <c r="H439" t="s">
        <v>94</v>
      </c>
      <c r="I439" t="s">
        <v>21</v>
      </c>
      <c r="J439" t="s">
        <v>25</v>
      </c>
      <c r="K439" t="s">
        <v>37</v>
      </c>
      <c r="L439" s="2">
        <v>-47.98</v>
      </c>
      <c r="M439" t="s">
        <v>38</v>
      </c>
    </row>
    <row r="440" spans="1:14" x14ac:dyDescent="0.2">
      <c r="A440">
        <f t="shared" si="6"/>
        <v>439</v>
      </c>
      <c r="B440" s="1">
        <v>43509</v>
      </c>
      <c r="C440" t="s">
        <v>11</v>
      </c>
      <c r="D440" t="s">
        <v>923</v>
      </c>
      <c r="E440" t="s">
        <v>706</v>
      </c>
      <c r="F440" t="s">
        <v>766</v>
      </c>
      <c r="G440" t="s">
        <v>19</v>
      </c>
      <c r="H440" t="s">
        <v>28</v>
      </c>
      <c r="I440" t="s">
        <v>29</v>
      </c>
      <c r="J440" t="s">
        <v>33</v>
      </c>
      <c r="K440" t="s">
        <v>34</v>
      </c>
      <c r="L440" s="2">
        <v>-96.05</v>
      </c>
      <c r="M440" t="s">
        <v>28</v>
      </c>
    </row>
    <row r="441" spans="1:14" x14ac:dyDescent="0.2">
      <c r="A441">
        <f t="shared" si="6"/>
        <v>440</v>
      </c>
      <c r="B441" s="1">
        <v>43510</v>
      </c>
      <c r="C441" t="s">
        <v>11</v>
      </c>
      <c r="D441" t="s">
        <v>923</v>
      </c>
      <c r="E441" t="s">
        <v>706</v>
      </c>
      <c r="F441" t="s">
        <v>769</v>
      </c>
      <c r="G441" t="s">
        <v>19</v>
      </c>
      <c r="H441" t="s">
        <v>105</v>
      </c>
      <c r="I441" t="s">
        <v>21</v>
      </c>
      <c r="J441" t="s">
        <v>97</v>
      </c>
      <c r="K441" t="s">
        <v>98</v>
      </c>
      <c r="L441" s="2">
        <v>-235.11</v>
      </c>
      <c r="M441" t="s">
        <v>38</v>
      </c>
    </row>
    <row r="442" spans="1:14" x14ac:dyDescent="0.2">
      <c r="A442">
        <f t="shared" si="6"/>
        <v>441</v>
      </c>
      <c r="B442" s="1">
        <v>43514</v>
      </c>
      <c r="C442" t="s">
        <v>11</v>
      </c>
      <c r="D442" t="s">
        <v>923</v>
      </c>
      <c r="E442" t="s">
        <v>706</v>
      </c>
      <c r="F442" t="s">
        <v>770</v>
      </c>
      <c r="G442" t="s">
        <v>19</v>
      </c>
      <c r="H442" t="s">
        <v>28</v>
      </c>
      <c r="I442" t="s">
        <v>29</v>
      </c>
      <c r="J442" t="s">
        <v>33</v>
      </c>
      <c r="K442" t="s">
        <v>34</v>
      </c>
      <c r="L442" s="2">
        <v>-109</v>
      </c>
      <c r="M442" t="s">
        <v>28</v>
      </c>
    </row>
    <row r="443" spans="1:14" x14ac:dyDescent="0.2">
      <c r="A443">
        <f t="shared" si="6"/>
        <v>442</v>
      </c>
      <c r="B443" s="1">
        <v>43514</v>
      </c>
      <c r="C443" t="s">
        <v>11</v>
      </c>
      <c r="D443" t="s">
        <v>923</v>
      </c>
      <c r="E443" t="s">
        <v>706</v>
      </c>
      <c r="F443" t="s">
        <v>75</v>
      </c>
      <c r="G443" t="s">
        <v>54</v>
      </c>
      <c r="H443" t="s">
        <v>102</v>
      </c>
      <c r="I443" t="s">
        <v>27</v>
      </c>
      <c r="J443" t="s">
        <v>57</v>
      </c>
      <c r="K443" t="s">
        <v>58</v>
      </c>
      <c r="L443" s="2">
        <v>-12.95</v>
      </c>
      <c r="M443" t="s">
        <v>103</v>
      </c>
    </row>
    <row r="444" spans="1:14" x14ac:dyDescent="0.2">
      <c r="A444">
        <f t="shared" si="6"/>
        <v>443</v>
      </c>
      <c r="B444" s="1">
        <v>43514</v>
      </c>
      <c r="C444" t="s">
        <v>11</v>
      </c>
      <c r="D444" t="s">
        <v>923</v>
      </c>
      <c r="E444" t="s">
        <v>706</v>
      </c>
      <c r="F444" t="s">
        <v>75</v>
      </c>
      <c r="G444" t="s">
        <v>54</v>
      </c>
      <c r="H444" t="s">
        <v>104</v>
      </c>
      <c r="I444" t="s">
        <v>27</v>
      </c>
      <c r="J444" t="s">
        <v>57</v>
      </c>
      <c r="K444" t="s">
        <v>58</v>
      </c>
      <c r="L444" s="2">
        <v>-12.95</v>
      </c>
      <c r="M444" t="s">
        <v>103</v>
      </c>
    </row>
    <row r="445" spans="1:14" x14ac:dyDescent="0.2">
      <c r="A445">
        <f t="shared" si="6"/>
        <v>444</v>
      </c>
      <c r="B445" s="1">
        <v>43521</v>
      </c>
      <c r="C445" t="s">
        <v>11</v>
      </c>
      <c r="D445" t="s">
        <v>923</v>
      </c>
      <c r="E445" t="s">
        <v>706</v>
      </c>
      <c r="F445" t="s">
        <v>75</v>
      </c>
      <c r="G445" t="s">
        <v>54</v>
      </c>
      <c r="H445" t="s">
        <v>102</v>
      </c>
      <c r="I445" t="s">
        <v>27</v>
      </c>
      <c r="J445" t="s">
        <v>57</v>
      </c>
      <c r="K445" t="s">
        <v>58</v>
      </c>
      <c r="L445" s="2">
        <v>-108.68</v>
      </c>
      <c r="M445" t="s">
        <v>103</v>
      </c>
    </row>
    <row r="446" spans="1:14" x14ac:dyDescent="0.2">
      <c r="A446">
        <f t="shared" si="6"/>
        <v>445</v>
      </c>
      <c r="B446" s="1">
        <v>43522</v>
      </c>
      <c r="C446" t="s">
        <v>11</v>
      </c>
      <c r="D446" t="s">
        <v>923</v>
      </c>
      <c r="E446" t="s">
        <v>706</v>
      </c>
      <c r="F446" t="s">
        <v>160</v>
      </c>
      <c r="G446" t="s">
        <v>19</v>
      </c>
      <c r="H446" t="s">
        <v>28</v>
      </c>
      <c r="I446" t="s">
        <v>29</v>
      </c>
      <c r="J446" t="s">
        <v>33</v>
      </c>
      <c r="K446" t="s">
        <v>34</v>
      </c>
      <c r="L446" s="2">
        <v>-127.25</v>
      </c>
      <c r="M446" t="s">
        <v>28</v>
      </c>
    </row>
    <row r="447" spans="1:14" x14ac:dyDescent="0.2">
      <c r="A447">
        <f t="shared" si="6"/>
        <v>446</v>
      </c>
      <c r="B447" s="1">
        <v>43522</v>
      </c>
      <c r="C447" t="s">
        <v>11</v>
      </c>
      <c r="D447" t="s">
        <v>923</v>
      </c>
      <c r="E447" t="s">
        <v>706</v>
      </c>
      <c r="F447" t="s">
        <v>133</v>
      </c>
      <c r="G447" t="s">
        <v>19</v>
      </c>
      <c r="H447" t="s">
        <v>28</v>
      </c>
      <c r="I447" t="s">
        <v>29</v>
      </c>
      <c r="J447" t="s">
        <v>33</v>
      </c>
      <c r="K447" t="s">
        <v>34</v>
      </c>
      <c r="L447" s="2">
        <v>-96.5</v>
      </c>
      <c r="M447" t="s">
        <v>28</v>
      </c>
    </row>
    <row r="448" spans="1:14" x14ac:dyDescent="0.2">
      <c r="A448">
        <f t="shared" si="6"/>
        <v>447</v>
      </c>
      <c r="B448" s="1">
        <v>43524</v>
      </c>
      <c r="C448" t="s">
        <v>11</v>
      </c>
      <c r="D448" t="s">
        <v>923</v>
      </c>
      <c r="E448" t="s">
        <v>706</v>
      </c>
      <c r="F448" t="s">
        <v>904</v>
      </c>
      <c r="G448" t="s">
        <v>19</v>
      </c>
      <c r="H448" t="s">
        <v>45</v>
      </c>
      <c r="I448" t="s">
        <v>30</v>
      </c>
      <c r="J448" t="s">
        <v>46</v>
      </c>
      <c r="L448" s="2">
        <v>-20000</v>
      </c>
      <c r="M448" t="s">
        <v>45</v>
      </c>
    </row>
    <row r="449" spans="1:13" x14ac:dyDescent="0.2">
      <c r="A449">
        <f t="shared" si="6"/>
        <v>448</v>
      </c>
      <c r="B449" s="1">
        <v>43524</v>
      </c>
      <c r="C449" t="s">
        <v>11</v>
      </c>
      <c r="D449" t="s">
        <v>923</v>
      </c>
      <c r="E449" t="s">
        <v>706</v>
      </c>
      <c r="F449" t="s">
        <v>771</v>
      </c>
      <c r="G449" t="s">
        <v>19</v>
      </c>
      <c r="H449" t="s">
        <v>28</v>
      </c>
      <c r="I449" t="s">
        <v>29</v>
      </c>
      <c r="J449" t="s">
        <v>59</v>
      </c>
      <c r="K449" t="s">
        <v>60</v>
      </c>
      <c r="L449" s="2">
        <v>-79.25</v>
      </c>
      <c r="M449" t="s">
        <v>28</v>
      </c>
    </row>
    <row r="450" spans="1:13" x14ac:dyDescent="0.2">
      <c r="A450">
        <f t="shared" si="6"/>
        <v>449</v>
      </c>
      <c r="B450" s="1">
        <v>43524</v>
      </c>
      <c r="C450" t="s">
        <v>11</v>
      </c>
      <c r="D450" t="s">
        <v>923</v>
      </c>
      <c r="E450" t="s">
        <v>706</v>
      </c>
      <c r="F450" t="s">
        <v>771</v>
      </c>
      <c r="G450" t="s">
        <v>19</v>
      </c>
      <c r="H450" t="s">
        <v>101</v>
      </c>
      <c r="I450" t="s">
        <v>27</v>
      </c>
      <c r="J450" t="s">
        <v>59</v>
      </c>
      <c r="K450" t="s">
        <v>60</v>
      </c>
      <c r="L450" s="2">
        <v>-296</v>
      </c>
      <c r="M450" t="s">
        <v>63</v>
      </c>
    </row>
    <row r="451" spans="1:13" x14ac:dyDescent="0.2">
      <c r="A451">
        <f t="shared" ref="A451:A514" si="7">A450+1</f>
        <v>450</v>
      </c>
      <c r="B451" s="1">
        <v>43531</v>
      </c>
      <c r="C451" t="s">
        <v>11</v>
      </c>
      <c r="D451" t="s">
        <v>923</v>
      </c>
      <c r="E451" t="s">
        <v>706</v>
      </c>
      <c r="F451" t="s">
        <v>772</v>
      </c>
      <c r="G451" t="s">
        <v>19</v>
      </c>
      <c r="H451" t="s">
        <v>100</v>
      </c>
      <c r="I451" t="s">
        <v>21</v>
      </c>
      <c r="J451" t="s">
        <v>33</v>
      </c>
      <c r="K451" t="s">
        <v>34</v>
      </c>
      <c r="L451" s="2">
        <v>-52.06</v>
      </c>
      <c r="M451" t="s">
        <v>38</v>
      </c>
    </row>
    <row r="452" spans="1:13" x14ac:dyDescent="0.2">
      <c r="A452">
        <f t="shared" si="7"/>
        <v>451</v>
      </c>
      <c r="B452" s="1">
        <v>43532</v>
      </c>
      <c r="C452" t="s">
        <v>11</v>
      </c>
      <c r="D452" t="s">
        <v>923</v>
      </c>
      <c r="E452" t="s">
        <v>12</v>
      </c>
      <c r="F452" t="s">
        <v>44</v>
      </c>
      <c r="G452" t="s">
        <v>14</v>
      </c>
      <c r="H452" t="s">
        <v>96</v>
      </c>
      <c r="I452" t="s">
        <v>14</v>
      </c>
      <c r="J452" t="s">
        <v>46</v>
      </c>
      <c r="K452" t="s">
        <v>15</v>
      </c>
      <c r="L452" s="2">
        <v>5000</v>
      </c>
      <c r="M452" t="s">
        <v>16</v>
      </c>
    </row>
    <row r="453" spans="1:13" x14ac:dyDescent="0.2">
      <c r="A453">
        <f t="shared" si="7"/>
        <v>452</v>
      </c>
      <c r="B453" s="1">
        <v>43532</v>
      </c>
      <c r="C453" t="s">
        <v>11</v>
      </c>
      <c r="D453" t="s">
        <v>923</v>
      </c>
      <c r="E453" t="s">
        <v>12</v>
      </c>
      <c r="F453" t="s">
        <v>44</v>
      </c>
      <c r="G453" t="s">
        <v>14</v>
      </c>
      <c r="H453" t="s">
        <v>99</v>
      </c>
      <c r="I453" t="s">
        <v>14</v>
      </c>
      <c r="J453" t="s">
        <v>46</v>
      </c>
      <c r="L453" s="2">
        <v>2000</v>
      </c>
      <c r="M453" t="s">
        <v>99</v>
      </c>
    </row>
    <row r="454" spans="1:13" x14ac:dyDescent="0.2">
      <c r="A454">
        <f t="shared" si="7"/>
        <v>453</v>
      </c>
      <c r="B454" s="1">
        <v>43537</v>
      </c>
      <c r="C454" t="s">
        <v>11</v>
      </c>
      <c r="D454" t="s">
        <v>923</v>
      </c>
      <c r="E454" t="s">
        <v>706</v>
      </c>
      <c r="F454" t="s">
        <v>133</v>
      </c>
      <c r="G454" t="s">
        <v>19</v>
      </c>
      <c r="H454" t="s">
        <v>28</v>
      </c>
      <c r="I454" t="s">
        <v>29</v>
      </c>
      <c r="J454" t="s">
        <v>33</v>
      </c>
      <c r="K454" t="s">
        <v>34</v>
      </c>
      <c r="L454" s="2">
        <v>-82.5</v>
      </c>
      <c r="M454" t="s">
        <v>28</v>
      </c>
    </row>
    <row r="455" spans="1:13" x14ac:dyDescent="0.2">
      <c r="A455">
        <f t="shared" si="7"/>
        <v>454</v>
      </c>
      <c r="B455" s="1">
        <v>43537</v>
      </c>
      <c r="C455" t="s">
        <v>11</v>
      </c>
      <c r="D455" t="s">
        <v>923</v>
      </c>
      <c r="E455" t="s">
        <v>706</v>
      </c>
      <c r="G455" t="s">
        <v>19</v>
      </c>
      <c r="H455" t="s">
        <v>28</v>
      </c>
      <c r="I455" t="s">
        <v>29</v>
      </c>
      <c r="J455" t="s">
        <v>97</v>
      </c>
      <c r="K455" t="s">
        <v>98</v>
      </c>
      <c r="L455" s="2">
        <v>-75</v>
      </c>
      <c r="M455" t="s">
        <v>28</v>
      </c>
    </row>
    <row r="456" spans="1:13" x14ac:dyDescent="0.2">
      <c r="A456">
        <f t="shared" si="7"/>
        <v>455</v>
      </c>
      <c r="B456" s="1">
        <v>43542</v>
      </c>
      <c r="C456" t="s">
        <v>11</v>
      </c>
      <c r="D456" t="s">
        <v>923</v>
      </c>
      <c r="E456" t="s">
        <v>706</v>
      </c>
      <c r="F456" t="s">
        <v>40</v>
      </c>
      <c r="G456" t="s">
        <v>655</v>
      </c>
      <c r="H456" t="s">
        <v>94</v>
      </c>
      <c r="I456" t="s">
        <v>21</v>
      </c>
      <c r="J456" t="s">
        <v>25</v>
      </c>
      <c r="K456" t="s">
        <v>37</v>
      </c>
      <c r="L456" s="2">
        <v>-153.15</v>
      </c>
      <c r="M456" t="s">
        <v>38</v>
      </c>
    </row>
    <row r="457" spans="1:13" x14ac:dyDescent="0.2">
      <c r="A457">
        <f t="shared" si="7"/>
        <v>456</v>
      </c>
      <c r="B457" s="1">
        <v>43542</v>
      </c>
      <c r="C457" t="s">
        <v>11</v>
      </c>
      <c r="D457" t="s">
        <v>923</v>
      </c>
      <c r="E457" t="s">
        <v>706</v>
      </c>
      <c r="F457" t="s">
        <v>70</v>
      </c>
      <c r="G457" t="s">
        <v>655</v>
      </c>
      <c r="H457" t="s">
        <v>95</v>
      </c>
      <c r="I457" t="s">
        <v>21</v>
      </c>
      <c r="J457" t="s">
        <v>66</v>
      </c>
      <c r="K457" t="s">
        <v>67</v>
      </c>
      <c r="L457" s="2">
        <v>-1027.98</v>
      </c>
      <c r="M457" t="s">
        <v>38</v>
      </c>
    </row>
    <row r="458" spans="1:13" x14ac:dyDescent="0.2">
      <c r="A458">
        <f t="shared" si="7"/>
        <v>457</v>
      </c>
      <c r="B458" s="1">
        <v>43542</v>
      </c>
      <c r="C458" t="s">
        <v>11</v>
      </c>
      <c r="D458" t="s">
        <v>923</v>
      </c>
      <c r="E458" t="s">
        <v>12</v>
      </c>
      <c r="F458" t="s">
        <v>44</v>
      </c>
      <c r="G458" t="s">
        <v>14</v>
      </c>
      <c r="H458" t="s">
        <v>96</v>
      </c>
      <c r="I458" t="s">
        <v>14</v>
      </c>
      <c r="J458" t="s">
        <v>46</v>
      </c>
      <c r="K458" t="s">
        <v>15</v>
      </c>
      <c r="L458" s="2">
        <v>750</v>
      </c>
      <c r="M458" t="s">
        <v>16</v>
      </c>
    </row>
    <row r="459" spans="1:13" x14ac:dyDescent="0.2">
      <c r="A459">
        <f t="shared" si="7"/>
        <v>458</v>
      </c>
      <c r="B459" s="1">
        <v>43542</v>
      </c>
      <c r="C459" t="s">
        <v>11</v>
      </c>
      <c r="D459" t="s">
        <v>923</v>
      </c>
      <c r="E459" t="s">
        <v>12</v>
      </c>
      <c r="F459" t="s">
        <v>44</v>
      </c>
      <c r="G459" t="s">
        <v>17</v>
      </c>
      <c r="I459" t="s">
        <v>17</v>
      </c>
      <c r="J459" t="s">
        <v>96</v>
      </c>
      <c r="K459" t="s">
        <v>15</v>
      </c>
      <c r="L459" s="2">
        <v>4250</v>
      </c>
      <c r="M459" t="s">
        <v>16</v>
      </c>
    </row>
    <row r="460" spans="1:13" x14ac:dyDescent="0.2">
      <c r="A460">
        <f t="shared" si="7"/>
        <v>459</v>
      </c>
      <c r="B460" s="1">
        <v>43543</v>
      </c>
      <c r="C460" t="s">
        <v>11</v>
      </c>
      <c r="D460" t="s">
        <v>923</v>
      </c>
      <c r="E460" t="s">
        <v>706</v>
      </c>
      <c r="F460" t="s">
        <v>91</v>
      </c>
      <c r="G460" t="s">
        <v>19</v>
      </c>
      <c r="H460" t="s">
        <v>92</v>
      </c>
      <c r="I460" t="s">
        <v>27</v>
      </c>
      <c r="J460" t="s">
        <v>64</v>
      </c>
      <c r="K460" t="s">
        <v>65</v>
      </c>
      <c r="L460" s="2">
        <v>-577.5</v>
      </c>
      <c r="M460" t="s">
        <v>93</v>
      </c>
    </row>
    <row r="461" spans="1:13" x14ac:dyDescent="0.2">
      <c r="A461">
        <f t="shared" si="7"/>
        <v>460</v>
      </c>
      <c r="B461" s="1">
        <v>43544</v>
      </c>
      <c r="C461" t="s">
        <v>11</v>
      </c>
      <c r="D461" t="s">
        <v>923</v>
      </c>
      <c r="E461" t="s">
        <v>706</v>
      </c>
      <c r="F461" t="s">
        <v>773</v>
      </c>
      <c r="G461" t="s">
        <v>54</v>
      </c>
      <c r="H461" t="s">
        <v>69</v>
      </c>
      <c r="I461" t="s">
        <v>29</v>
      </c>
      <c r="J461" t="s">
        <v>31</v>
      </c>
      <c r="K461" t="s">
        <v>32</v>
      </c>
      <c r="L461" s="2">
        <v>-61.32</v>
      </c>
      <c r="M461" t="s">
        <v>28</v>
      </c>
    </row>
    <row r="462" spans="1:13" x14ac:dyDescent="0.2">
      <c r="A462">
        <f t="shared" si="7"/>
        <v>461</v>
      </c>
      <c r="B462" s="1">
        <v>43548</v>
      </c>
      <c r="C462" t="s">
        <v>11</v>
      </c>
      <c r="D462" t="s">
        <v>923</v>
      </c>
      <c r="E462" t="s">
        <v>706</v>
      </c>
      <c r="F462" t="s">
        <v>774</v>
      </c>
      <c r="G462" t="s">
        <v>19</v>
      </c>
      <c r="H462" t="s">
        <v>88</v>
      </c>
      <c r="I462" t="s">
        <v>21</v>
      </c>
      <c r="J462" t="s">
        <v>47</v>
      </c>
      <c r="K462" t="s">
        <v>48</v>
      </c>
      <c r="L462" s="2">
        <v>-260</v>
      </c>
      <c r="M462" t="s">
        <v>89</v>
      </c>
    </row>
    <row r="463" spans="1:13" x14ac:dyDescent="0.2">
      <c r="A463">
        <f t="shared" si="7"/>
        <v>462</v>
      </c>
      <c r="B463" s="1">
        <v>43548</v>
      </c>
      <c r="C463" t="s">
        <v>11</v>
      </c>
      <c r="D463" t="s">
        <v>923</v>
      </c>
      <c r="E463" t="s">
        <v>706</v>
      </c>
      <c r="F463" t="s">
        <v>70</v>
      </c>
      <c r="G463" t="s">
        <v>655</v>
      </c>
      <c r="H463" t="s">
        <v>90</v>
      </c>
      <c r="I463" t="s">
        <v>21</v>
      </c>
      <c r="J463" t="s">
        <v>66</v>
      </c>
      <c r="K463" t="s">
        <v>67</v>
      </c>
      <c r="L463" s="2">
        <v>-133.79</v>
      </c>
      <c r="M463" t="s">
        <v>38</v>
      </c>
    </row>
    <row r="464" spans="1:13" x14ac:dyDescent="0.2">
      <c r="A464">
        <f t="shared" si="7"/>
        <v>463</v>
      </c>
      <c r="B464" s="1">
        <v>43550</v>
      </c>
      <c r="C464" t="s">
        <v>11</v>
      </c>
      <c r="D464" t="s">
        <v>923</v>
      </c>
      <c r="E464" t="s">
        <v>706</v>
      </c>
      <c r="F464" t="s">
        <v>215</v>
      </c>
      <c r="G464" t="s">
        <v>75</v>
      </c>
      <c r="H464" t="s">
        <v>86</v>
      </c>
      <c r="I464" t="s">
        <v>21</v>
      </c>
      <c r="J464" t="s">
        <v>31</v>
      </c>
      <c r="K464" t="s">
        <v>32</v>
      </c>
      <c r="L464" s="2">
        <v>-24.25</v>
      </c>
      <c r="M464" t="s">
        <v>667</v>
      </c>
    </row>
    <row r="465" spans="1:14" x14ac:dyDescent="0.2">
      <c r="A465">
        <f t="shared" si="7"/>
        <v>464</v>
      </c>
      <c r="B465" s="1">
        <v>43550</v>
      </c>
      <c r="C465" t="s">
        <v>11</v>
      </c>
      <c r="D465" t="s">
        <v>923</v>
      </c>
      <c r="E465" t="s">
        <v>706</v>
      </c>
      <c r="F465" t="s">
        <v>775</v>
      </c>
      <c r="G465" t="s">
        <v>19</v>
      </c>
      <c r="H465" t="s">
        <v>87</v>
      </c>
      <c r="I465" t="s">
        <v>21</v>
      </c>
      <c r="J465" t="s">
        <v>33</v>
      </c>
      <c r="K465" t="s">
        <v>34</v>
      </c>
      <c r="L465" s="2">
        <v>-507.95</v>
      </c>
      <c r="M465" t="s">
        <v>38</v>
      </c>
    </row>
    <row r="466" spans="1:14" x14ac:dyDescent="0.2">
      <c r="A466">
        <f t="shared" si="7"/>
        <v>465</v>
      </c>
      <c r="B466" s="1">
        <v>43551</v>
      </c>
      <c r="C466" t="s">
        <v>11</v>
      </c>
      <c r="D466" t="s">
        <v>923</v>
      </c>
      <c r="E466" t="s">
        <v>706</v>
      </c>
      <c r="F466" t="s">
        <v>75</v>
      </c>
      <c r="G466" t="s">
        <v>655</v>
      </c>
      <c r="H466" t="s">
        <v>83</v>
      </c>
      <c r="I466" t="s">
        <v>21</v>
      </c>
      <c r="J466" t="s">
        <v>59</v>
      </c>
      <c r="K466" t="s">
        <v>60</v>
      </c>
      <c r="L466" s="2">
        <v>-76.5</v>
      </c>
      <c r="M466" t="s">
        <v>645</v>
      </c>
    </row>
    <row r="467" spans="1:14" x14ac:dyDescent="0.2">
      <c r="A467">
        <f t="shared" si="7"/>
        <v>466</v>
      </c>
      <c r="B467" s="1">
        <v>43551</v>
      </c>
      <c r="C467" t="s">
        <v>11</v>
      </c>
      <c r="D467" t="s">
        <v>923</v>
      </c>
      <c r="E467" t="s">
        <v>706</v>
      </c>
      <c r="F467" t="s">
        <v>75</v>
      </c>
      <c r="G467" t="s">
        <v>75</v>
      </c>
      <c r="H467" t="s">
        <v>84</v>
      </c>
      <c r="I467" t="s">
        <v>21</v>
      </c>
      <c r="J467" t="s">
        <v>36</v>
      </c>
      <c r="K467" t="s">
        <v>37</v>
      </c>
      <c r="L467" s="2">
        <v>-31.55</v>
      </c>
      <c r="M467" t="s">
        <v>38</v>
      </c>
    </row>
    <row r="468" spans="1:14" x14ac:dyDescent="0.2">
      <c r="A468">
        <f t="shared" si="7"/>
        <v>467</v>
      </c>
      <c r="B468" s="1">
        <v>43551</v>
      </c>
      <c r="C468" t="s">
        <v>11</v>
      </c>
      <c r="D468" t="s">
        <v>923</v>
      </c>
      <c r="E468" t="s">
        <v>706</v>
      </c>
      <c r="F468" t="s">
        <v>774</v>
      </c>
      <c r="G468" t="s">
        <v>19</v>
      </c>
      <c r="H468" t="s">
        <v>85</v>
      </c>
      <c r="I468" t="s">
        <v>21</v>
      </c>
      <c r="J468" t="s">
        <v>47</v>
      </c>
      <c r="K468" t="s">
        <v>48</v>
      </c>
      <c r="L468" s="2">
        <v>-50.97</v>
      </c>
      <c r="M468" t="s">
        <v>38</v>
      </c>
    </row>
    <row r="469" spans="1:14" x14ac:dyDescent="0.2">
      <c r="A469">
        <f t="shared" si="7"/>
        <v>468</v>
      </c>
      <c r="B469" s="1">
        <v>43552</v>
      </c>
      <c r="C469" t="s">
        <v>11</v>
      </c>
      <c r="D469" t="s">
        <v>923</v>
      </c>
      <c r="E469" t="s">
        <v>706</v>
      </c>
      <c r="F469" t="s">
        <v>777</v>
      </c>
      <c r="G469" t="s">
        <v>19</v>
      </c>
      <c r="H469" t="s">
        <v>69</v>
      </c>
      <c r="I469" t="s">
        <v>29</v>
      </c>
      <c r="J469" t="s">
        <v>31</v>
      </c>
      <c r="K469" t="s">
        <v>32</v>
      </c>
      <c r="L469" s="2">
        <v>-429</v>
      </c>
      <c r="M469" t="s">
        <v>28</v>
      </c>
    </row>
    <row r="470" spans="1:14" x14ac:dyDescent="0.2">
      <c r="A470">
        <f t="shared" si="7"/>
        <v>469</v>
      </c>
      <c r="B470" s="1">
        <v>43552</v>
      </c>
      <c r="C470" t="s">
        <v>11</v>
      </c>
      <c r="D470" t="s">
        <v>923</v>
      </c>
      <c r="E470" t="s">
        <v>706</v>
      </c>
      <c r="F470" t="s">
        <v>776</v>
      </c>
      <c r="G470" t="s">
        <v>35</v>
      </c>
      <c r="H470" t="s">
        <v>80</v>
      </c>
      <c r="I470" t="s">
        <v>21</v>
      </c>
      <c r="J470" t="s">
        <v>81</v>
      </c>
      <c r="K470" t="s">
        <v>82</v>
      </c>
      <c r="L470" s="2">
        <v>-64.95</v>
      </c>
      <c r="M470" t="s">
        <v>38</v>
      </c>
    </row>
    <row r="471" spans="1:14" x14ac:dyDescent="0.2">
      <c r="A471">
        <f t="shared" si="7"/>
        <v>470</v>
      </c>
      <c r="B471" s="1">
        <v>43553</v>
      </c>
      <c r="C471" t="s">
        <v>11</v>
      </c>
      <c r="D471" t="s">
        <v>923</v>
      </c>
      <c r="E471" t="s">
        <v>706</v>
      </c>
      <c r="F471" t="s">
        <v>77</v>
      </c>
      <c r="G471" t="s">
        <v>19</v>
      </c>
      <c r="H471" t="s">
        <v>78</v>
      </c>
      <c r="I471" t="s">
        <v>21</v>
      </c>
      <c r="J471" t="s">
        <v>33</v>
      </c>
      <c r="K471" t="s">
        <v>34</v>
      </c>
      <c r="L471" s="2">
        <v>-320</v>
      </c>
      <c r="M471" t="s">
        <v>38</v>
      </c>
    </row>
    <row r="472" spans="1:14" x14ac:dyDescent="0.2">
      <c r="A472">
        <f t="shared" si="7"/>
        <v>471</v>
      </c>
      <c r="B472" s="1">
        <v>43553</v>
      </c>
      <c r="C472" t="s">
        <v>11</v>
      </c>
      <c r="D472" t="s">
        <v>923</v>
      </c>
      <c r="E472" t="s">
        <v>706</v>
      </c>
      <c r="F472" t="s">
        <v>75</v>
      </c>
      <c r="G472" t="s">
        <v>35</v>
      </c>
      <c r="I472" t="s">
        <v>21</v>
      </c>
      <c r="J472" t="s">
        <v>31</v>
      </c>
      <c r="K472" t="s">
        <v>32</v>
      </c>
      <c r="L472" s="2">
        <v>-277.95</v>
      </c>
      <c r="M472" t="s">
        <v>38</v>
      </c>
    </row>
    <row r="473" spans="1:14" x14ac:dyDescent="0.2">
      <c r="A473">
        <f t="shared" si="7"/>
        <v>472</v>
      </c>
      <c r="B473" s="1">
        <v>43553</v>
      </c>
      <c r="C473" t="s">
        <v>11</v>
      </c>
      <c r="D473" t="s">
        <v>923</v>
      </c>
      <c r="E473" t="s">
        <v>706</v>
      </c>
      <c r="F473" t="s">
        <v>75</v>
      </c>
      <c r="G473" t="s">
        <v>19</v>
      </c>
      <c r="I473" t="s">
        <v>21</v>
      </c>
      <c r="J473" t="s">
        <v>59</v>
      </c>
      <c r="K473" t="s">
        <v>60</v>
      </c>
      <c r="L473" s="2">
        <v>-209.41</v>
      </c>
      <c r="M473" t="s">
        <v>38</v>
      </c>
    </row>
    <row r="474" spans="1:14" x14ac:dyDescent="0.2">
      <c r="A474">
        <f t="shared" si="7"/>
        <v>473</v>
      </c>
      <c r="B474" s="1">
        <v>43553</v>
      </c>
      <c r="C474" t="s">
        <v>11</v>
      </c>
      <c r="D474" t="s">
        <v>923</v>
      </c>
      <c r="E474" t="s">
        <v>706</v>
      </c>
      <c r="F474" t="s">
        <v>778</v>
      </c>
      <c r="G474" t="s">
        <v>19</v>
      </c>
      <c r="H474" t="s">
        <v>79</v>
      </c>
      <c r="I474" t="s">
        <v>21</v>
      </c>
      <c r="J474" t="s">
        <v>64</v>
      </c>
      <c r="K474" t="s">
        <v>65</v>
      </c>
      <c r="L474" s="2">
        <v>-323.39999999999998</v>
      </c>
      <c r="M474" t="s">
        <v>843</v>
      </c>
    </row>
    <row r="475" spans="1:14" x14ac:dyDescent="0.2">
      <c r="A475">
        <f t="shared" si="7"/>
        <v>474</v>
      </c>
      <c r="B475" s="1">
        <v>43556</v>
      </c>
      <c r="C475" t="s">
        <v>11</v>
      </c>
      <c r="D475" t="s">
        <v>923</v>
      </c>
      <c r="E475" t="s">
        <v>706</v>
      </c>
      <c r="F475" t="s">
        <v>75</v>
      </c>
      <c r="G475" t="s">
        <v>54</v>
      </c>
      <c r="I475" t="s">
        <v>21</v>
      </c>
      <c r="J475" t="s">
        <v>31</v>
      </c>
      <c r="K475" t="s">
        <v>32</v>
      </c>
      <c r="L475" s="2">
        <v>-90.99</v>
      </c>
      <c r="M475" t="s">
        <v>72</v>
      </c>
      <c r="N475" t="s">
        <v>818</v>
      </c>
    </row>
    <row r="476" spans="1:14" x14ac:dyDescent="0.2">
      <c r="A476">
        <f t="shared" si="7"/>
        <v>475</v>
      </c>
      <c r="B476" s="1">
        <v>43556</v>
      </c>
      <c r="C476" t="s">
        <v>11</v>
      </c>
      <c r="D476" t="s">
        <v>923</v>
      </c>
      <c r="E476" t="s">
        <v>706</v>
      </c>
      <c r="F476" t="s">
        <v>897</v>
      </c>
      <c r="G476" t="s">
        <v>75</v>
      </c>
      <c r="I476" t="s">
        <v>30</v>
      </c>
      <c r="J476" t="s">
        <v>31</v>
      </c>
      <c r="K476" t="s">
        <v>32</v>
      </c>
      <c r="L476" s="2">
        <v>-377.85</v>
      </c>
      <c r="M476" t="s">
        <v>16</v>
      </c>
    </row>
    <row r="477" spans="1:14" x14ac:dyDescent="0.2">
      <c r="A477">
        <f t="shared" si="7"/>
        <v>476</v>
      </c>
      <c r="B477" s="1">
        <v>43556</v>
      </c>
      <c r="C477" t="s">
        <v>11</v>
      </c>
      <c r="D477" t="s">
        <v>923</v>
      </c>
      <c r="E477" t="s">
        <v>706</v>
      </c>
      <c r="F477" t="s">
        <v>73</v>
      </c>
      <c r="G477" t="s">
        <v>655</v>
      </c>
      <c r="H477" t="s">
        <v>664</v>
      </c>
      <c r="I477" t="s">
        <v>30</v>
      </c>
      <c r="J477" t="s">
        <v>50</v>
      </c>
      <c r="K477" t="s">
        <v>51</v>
      </c>
      <c r="L477" s="2">
        <v>-1000</v>
      </c>
      <c r="M477" t="s">
        <v>74</v>
      </c>
    </row>
    <row r="478" spans="1:14" x14ac:dyDescent="0.2">
      <c r="A478">
        <f t="shared" si="7"/>
        <v>477</v>
      </c>
      <c r="B478" s="1">
        <v>43556</v>
      </c>
      <c r="C478" t="s">
        <v>11</v>
      </c>
      <c r="D478" t="s">
        <v>923</v>
      </c>
      <c r="E478" t="s">
        <v>706</v>
      </c>
      <c r="F478" t="s">
        <v>75</v>
      </c>
      <c r="G478" t="s">
        <v>35</v>
      </c>
      <c r="H478" t="s">
        <v>76</v>
      </c>
      <c r="I478" t="s">
        <v>21</v>
      </c>
      <c r="J478" t="s">
        <v>31</v>
      </c>
      <c r="K478" t="s">
        <v>32</v>
      </c>
      <c r="L478" s="2">
        <v>-99.9</v>
      </c>
      <c r="M478" t="s">
        <v>38</v>
      </c>
    </row>
    <row r="479" spans="1:14" x14ac:dyDescent="0.2">
      <c r="A479">
        <f t="shared" si="7"/>
        <v>478</v>
      </c>
      <c r="B479" s="1">
        <v>43557</v>
      </c>
      <c r="C479" t="s">
        <v>11</v>
      </c>
      <c r="D479" t="s">
        <v>923</v>
      </c>
      <c r="E479" t="s">
        <v>706</v>
      </c>
      <c r="F479" t="s">
        <v>780</v>
      </c>
      <c r="G479" t="s">
        <v>19</v>
      </c>
      <c r="I479" t="s">
        <v>29</v>
      </c>
      <c r="J479" t="s">
        <v>64</v>
      </c>
      <c r="K479" t="s">
        <v>65</v>
      </c>
      <c r="L479" s="2">
        <v>-223.5</v>
      </c>
      <c r="M479" t="s">
        <v>28</v>
      </c>
    </row>
    <row r="480" spans="1:14" x14ac:dyDescent="0.2">
      <c r="A480">
        <f t="shared" si="7"/>
        <v>479</v>
      </c>
      <c r="B480" s="1">
        <v>43557</v>
      </c>
      <c r="C480" t="s">
        <v>11</v>
      </c>
      <c r="D480" t="s">
        <v>923</v>
      </c>
      <c r="E480" t="s">
        <v>706</v>
      </c>
      <c r="F480" t="s">
        <v>70</v>
      </c>
      <c r="G480" t="s">
        <v>655</v>
      </c>
      <c r="H480" t="s">
        <v>71</v>
      </c>
      <c r="I480" t="s">
        <v>21</v>
      </c>
      <c r="J480" t="s">
        <v>66</v>
      </c>
      <c r="K480" t="s">
        <v>67</v>
      </c>
      <c r="L480" s="2">
        <v>-74</v>
      </c>
      <c r="M480" t="s">
        <v>645</v>
      </c>
    </row>
    <row r="481" spans="1:14" x14ac:dyDescent="0.2">
      <c r="A481">
        <f t="shared" si="7"/>
        <v>480</v>
      </c>
      <c r="B481" s="1">
        <v>43557</v>
      </c>
      <c r="C481" t="s">
        <v>11</v>
      </c>
      <c r="D481" t="s">
        <v>923</v>
      </c>
      <c r="E481" t="s">
        <v>12</v>
      </c>
      <c r="F481" t="s">
        <v>779</v>
      </c>
      <c r="G481" t="s">
        <v>14</v>
      </c>
      <c r="I481" t="s">
        <v>14</v>
      </c>
      <c r="J481" t="s">
        <v>31</v>
      </c>
      <c r="K481" t="s">
        <v>32</v>
      </c>
      <c r="L481" s="2">
        <v>377.85</v>
      </c>
      <c r="M481" t="s">
        <v>16</v>
      </c>
    </row>
    <row r="482" spans="1:14" x14ac:dyDescent="0.2">
      <c r="A482">
        <f t="shared" si="7"/>
        <v>481</v>
      </c>
      <c r="B482" s="1">
        <v>43562</v>
      </c>
      <c r="C482" t="s">
        <v>11</v>
      </c>
      <c r="D482" t="s">
        <v>923</v>
      </c>
      <c r="E482" t="s">
        <v>706</v>
      </c>
      <c r="F482" t="s">
        <v>75</v>
      </c>
      <c r="G482" t="s">
        <v>655</v>
      </c>
      <c r="H482" t="s">
        <v>661</v>
      </c>
      <c r="I482" t="s">
        <v>21</v>
      </c>
      <c r="J482" t="s">
        <v>50</v>
      </c>
      <c r="K482" t="s">
        <v>51</v>
      </c>
      <c r="L482" s="2">
        <v>-21.99</v>
      </c>
      <c r="M482" t="s">
        <v>38</v>
      </c>
    </row>
    <row r="483" spans="1:14" x14ac:dyDescent="0.2">
      <c r="A483">
        <f t="shared" si="7"/>
        <v>482</v>
      </c>
      <c r="B483" s="1">
        <v>43562</v>
      </c>
      <c r="C483" t="s">
        <v>11</v>
      </c>
      <c r="D483" t="s">
        <v>923</v>
      </c>
      <c r="E483" t="s">
        <v>706</v>
      </c>
      <c r="F483" t="s">
        <v>75</v>
      </c>
      <c r="G483" t="s">
        <v>655</v>
      </c>
      <c r="H483" t="s">
        <v>662</v>
      </c>
      <c r="I483" t="s">
        <v>21</v>
      </c>
      <c r="J483" t="s">
        <v>66</v>
      </c>
      <c r="K483" t="s">
        <v>67</v>
      </c>
      <c r="L483" s="2">
        <v>-689.12</v>
      </c>
      <c r="M483" t="s">
        <v>68</v>
      </c>
    </row>
    <row r="484" spans="1:14" x14ac:dyDescent="0.2">
      <c r="A484">
        <f t="shared" si="7"/>
        <v>483</v>
      </c>
      <c r="B484" s="1">
        <v>43562</v>
      </c>
      <c r="C484" t="s">
        <v>11</v>
      </c>
      <c r="D484" t="s">
        <v>923</v>
      </c>
      <c r="E484" t="s">
        <v>706</v>
      </c>
      <c r="F484" t="s">
        <v>133</v>
      </c>
      <c r="G484" t="s">
        <v>19</v>
      </c>
      <c r="H484" t="s">
        <v>28</v>
      </c>
      <c r="I484" t="s">
        <v>29</v>
      </c>
      <c r="J484" t="s">
        <v>33</v>
      </c>
      <c r="K484" t="s">
        <v>34</v>
      </c>
      <c r="L484" s="2">
        <v>-82.5</v>
      </c>
      <c r="M484" t="s">
        <v>28</v>
      </c>
    </row>
    <row r="485" spans="1:14" x14ac:dyDescent="0.2">
      <c r="A485">
        <f t="shared" si="7"/>
        <v>484</v>
      </c>
      <c r="B485" s="1">
        <v>43562</v>
      </c>
      <c r="C485" t="s">
        <v>11</v>
      </c>
      <c r="D485" t="s">
        <v>923</v>
      </c>
      <c r="E485" t="s">
        <v>706</v>
      </c>
      <c r="F485" t="s">
        <v>133</v>
      </c>
      <c r="G485" t="s">
        <v>19</v>
      </c>
      <c r="H485" t="s">
        <v>663</v>
      </c>
      <c r="I485" t="s">
        <v>29</v>
      </c>
      <c r="J485" t="s">
        <v>33</v>
      </c>
      <c r="K485" t="s">
        <v>34</v>
      </c>
      <c r="L485" s="2">
        <v>-82.5</v>
      </c>
      <c r="M485" t="s">
        <v>28</v>
      </c>
    </row>
    <row r="486" spans="1:14" x14ac:dyDescent="0.2">
      <c r="A486">
        <f t="shared" si="7"/>
        <v>485</v>
      </c>
      <c r="B486" s="1">
        <v>43562</v>
      </c>
      <c r="C486" t="s">
        <v>11</v>
      </c>
      <c r="D486" t="s">
        <v>923</v>
      </c>
      <c r="E486" t="s">
        <v>706</v>
      </c>
      <c r="F486" t="s">
        <v>781</v>
      </c>
      <c r="G486" t="s">
        <v>19</v>
      </c>
      <c r="H486" t="s">
        <v>28</v>
      </c>
      <c r="I486" t="s">
        <v>29</v>
      </c>
      <c r="J486" t="s">
        <v>57</v>
      </c>
      <c r="K486" t="s">
        <v>58</v>
      </c>
      <c r="L486" s="2">
        <v>-144</v>
      </c>
      <c r="M486" t="s">
        <v>28</v>
      </c>
    </row>
    <row r="487" spans="1:14" x14ac:dyDescent="0.2">
      <c r="A487">
        <f t="shared" si="7"/>
        <v>486</v>
      </c>
      <c r="B487" s="1">
        <v>43563</v>
      </c>
      <c r="C487" t="s">
        <v>11</v>
      </c>
      <c r="D487" t="s">
        <v>923</v>
      </c>
      <c r="E487" t="s">
        <v>706</v>
      </c>
      <c r="F487" t="s">
        <v>782</v>
      </c>
      <c r="G487" t="s">
        <v>54</v>
      </c>
      <c r="I487" t="s">
        <v>21</v>
      </c>
      <c r="J487" t="s">
        <v>31</v>
      </c>
      <c r="K487" t="s">
        <v>32</v>
      </c>
      <c r="L487" s="2">
        <v>-247.19</v>
      </c>
      <c r="M487" t="s">
        <v>38</v>
      </c>
    </row>
    <row r="488" spans="1:14" x14ac:dyDescent="0.2">
      <c r="A488">
        <f t="shared" si="7"/>
        <v>487</v>
      </c>
      <c r="B488" s="1">
        <v>43564</v>
      </c>
      <c r="C488" t="s">
        <v>11</v>
      </c>
      <c r="D488" t="s">
        <v>923</v>
      </c>
      <c r="E488" t="s">
        <v>706</v>
      </c>
      <c r="F488" t="s">
        <v>783</v>
      </c>
      <c r="G488" t="s">
        <v>19</v>
      </c>
      <c r="I488" t="s">
        <v>29</v>
      </c>
      <c r="J488" t="s">
        <v>64</v>
      </c>
      <c r="K488" t="s">
        <v>65</v>
      </c>
      <c r="L488" s="2">
        <v>-36.979999999999997</v>
      </c>
      <c r="M488" t="s">
        <v>38</v>
      </c>
    </row>
    <row r="489" spans="1:14" x14ac:dyDescent="0.2">
      <c r="A489">
        <f t="shared" si="7"/>
        <v>488</v>
      </c>
      <c r="B489" s="1">
        <v>43565</v>
      </c>
      <c r="C489" t="s">
        <v>11</v>
      </c>
      <c r="D489" t="s">
        <v>923</v>
      </c>
      <c r="E489" t="s">
        <v>706</v>
      </c>
      <c r="F489" t="s">
        <v>55</v>
      </c>
      <c r="G489" t="s">
        <v>54</v>
      </c>
      <c r="H489" t="s">
        <v>56</v>
      </c>
      <c r="I489" t="s">
        <v>21</v>
      </c>
      <c r="J489" t="s">
        <v>57</v>
      </c>
      <c r="K489" t="s">
        <v>58</v>
      </c>
      <c r="L489" s="2">
        <v>-114</v>
      </c>
      <c r="M489" t="s">
        <v>645</v>
      </c>
    </row>
    <row r="490" spans="1:14" x14ac:dyDescent="0.2">
      <c r="A490">
        <f t="shared" si="7"/>
        <v>489</v>
      </c>
      <c r="B490" s="1">
        <v>43565</v>
      </c>
      <c r="C490" t="s">
        <v>11</v>
      </c>
      <c r="D490" t="s">
        <v>923</v>
      </c>
      <c r="E490" t="s">
        <v>706</v>
      </c>
      <c r="F490" t="s">
        <v>786</v>
      </c>
      <c r="G490" t="s">
        <v>19</v>
      </c>
      <c r="I490" t="s">
        <v>21</v>
      </c>
      <c r="J490" t="s">
        <v>59</v>
      </c>
      <c r="K490" t="s">
        <v>60</v>
      </c>
      <c r="L490" s="2">
        <v>-203.58</v>
      </c>
      <c r="M490" t="s">
        <v>38</v>
      </c>
    </row>
    <row r="491" spans="1:14" x14ac:dyDescent="0.2">
      <c r="A491">
        <f t="shared" si="7"/>
        <v>490</v>
      </c>
      <c r="B491" s="1">
        <v>43565</v>
      </c>
      <c r="C491" t="s">
        <v>11</v>
      </c>
      <c r="D491" t="s">
        <v>923</v>
      </c>
      <c r="E491" t="s">
        <v>706</v>
      </c>
      <c r="F491" t="s">
        <v>785</v>
      </c>
      <c r="G491" t="s">
        <v>19</v>
      </c>
      <c r="I491" t="s">
        <v>21</v>
      </c>
      <c r="J491" t="s">
        <v>47</v>
      </c>
      <c r="K491" t="s">
        <v>48</v>
      </c>
      <c r="L491" s="2">
        <v>-1064.68</v>
      </c>
      <c r="M491" t="s">
        <v>61</v>
      </c>
    </row>
    <row r="492" spans="1:14" x14ac:dyDescent="0.2">
      <c r="A492">
        <f t="shared" si="7"/>
        <v>491</v>
      </c>
      <c r="B492" s="1">
        <v>43565</v>
      </c>
      <c r="C492" t="s">
        <v>11</v>
      </c>
      <c r="D492" t="s">
        <v>923</v>
      </c>
      <c r="E492" t="s">
        <v>706</v>
      </c>
      <c r="F492" t="s">
        <v>784</v>
      </c>
      <c r="G492" t="s">
        <v>35</v>
      </c>
      <c r="H492" t="s">
        <v>62</v>
      </c>
      <c r="I492" t="s">
        <v>27</v>
      </c>
      <c r="J492" t="s">
        <v>22</v>
      </c>
      <c r="K492" t="s">
        <v>23</v>
      </c>
      <c r="L492" s="2">
        <v>-370</v>
      </c>
      <c r="M492" t="s">
        <v>63</v>
      </c>
    </row>
    <row r="493" spans="1:14" x14ac:dyDescent="0.2">
      <c r="A493">
        <f t="shared" si="7"/>
        <v>492</v>
      </c>
      <c r="B493" s="1">
        <v>43570</v>
      </c>
      <c r="C493" t="s">
        <v>11</v>
      </c>
      <c r="D493" t="s">
        <v>923</v>
      </c>
      <c r="E493" t="s">
        <v>706</v>
      </c>
      <c r="F493" t="s">
        <v>75</v>
      </c>
      <c r="G493" t="s">
        <v>54</v>
      </c>
      <c r="I493" t="s">
        <v>21</v>
      </c>
      <c r="J493" t="s">
        <v>31</v>
      </c>
      <c r="K493" t="s">
        <v>32</v>
      </c>
      <c r="L493" s="2">
        <v>-199.86</v>
      </c>
      <c r="M493" t="s">
        <v>38</v>
      </c>
      <c r="N493" t="s">
        <v>820</v>
      </c>
    </row>
    <row r="494" spans="1:14" x14ac:dyDescent="0.2">
      <c r="A494">
        <f t="shared" si="7"/>
        <v>493</v>
      </c>
      <c r="B494" s="1">
        <v>43571</v>
      </c>
      <c r="C494" t="s">
        <v>11</v>
      </c>
      <c r="D494" t="s">
        <v>923</v>
      </c>
      <c r="E494" t="s">
        <v>706</v>
      </c>
      <c r="F494" t="s">
        <v>787</v>
      </c>
      <c r="G494" t="s">
        <v>19</v>
      </c>
      <c r="I494" t="s">
        <v>29</v>
      </c>
      <c r="J494" t="s">
        <v>50</v>
      </c>
      <c r="K494" t="s">
        <v>51</v>
      </c>
      <c r="L494" s="2">
        <v>-394.85</v>
      </c>
      <c r="M494" t="s">
        <v>52</v>
      </c>
      <c r="N494" t="s">
        <v>53</v>
      </c>
    </row>
    <row r="495" spans="1:14" x14ac:dyDescent="0.2">
      <c r="A495">
        <f t="shared" si="7"/>
        <v>494</v>
      </c>
      <c r="B495" s="1">
        <v>43572</v>
      </c>
      <c r="C495" t="s">
        <v>11</v>
      </c>
      <c r="D495" t="s">
        <v>923</v>
      </c>
      <c r="E495" t="s">
        <v>706</v>
      </c>
      <c r="F495" t="s">
        <v>774</v>
      </c>
      <c r="G495" t="s">
        <v>19</v>
      </c>
      <c r="I495" t="s">
        <v>29</v>
      </c>
      <c r="J495" t="s">
        <v>47</v>
      </c>
      <c r="K495" t="s">
        <v>48</v>
      </c>
      <c r="L495" s="2">
        <v>-84.55</v>
      </c>
      <c r="M495" t="s">
        <v>49</v>
      </c>
    </row>
    <row r="496" spans="1:14" x14ac:dyDescent="0.2">
      <c r="A496">
        <f t="shared" si="7"/>
        <v>495</v>
      </c>
      <c r="B496" s="1">
        <v>43573</v>
      </c>
      <c r="C496" t="s">
        <v>11</v>
      </c>
      <c r="D496" t="s">
        <v>923</v>
      </c>
      <c r="E496" t="s">
        <v>706</v>
      </c>
      <c r="F496" t="s">
        <v>901</v>
      </c>
      <c r="G496" t="s">
        <v>19</v>
      </c>
      <c r="H496" t="s">
        <v>45</v>
      </c>
      <c r="I496" t="s">
        <v>30</v>
      </c>
      <c r="J496" t="s">
        <v>46</v>
      </c>
      <c r="L496" s="2">
        <v>-5750</v>
      </c>
      <c r="M496" t="s">
        <v>45</v>
      </c>
    </row>
    <row r="497" spans="1:13" x14ac:dyDescent="0.2">
      <c r="A497">
        <f t="shared" si="7"/>
        <v>496</v>
      </c>
      <c r="B497" s="1">
        <v>43574</v>
      </c>
      <c r="C497" t="s">
        <v>11</v>
      </c>
      <c r="D497" t="s">
        <v>923</v>
      </c>
      <c r="E497" t="s">
        <v>706</v>
      </c>
      <c r="F497" t="s">
        <v>791</v>
      </c>
      <c r="G497" t="s">
        <v>35</v>
      </c>
      <c r="I497" t="s">
        <v>21</v>
      </c>
      <c r="J497" t="s">
        <v>22</v>
      </c>
      <c r="K497" t="s">
        <v>23</v>
      </c>
      <c r="L497" s="2">
        <v>-19.98</v>
      </c>
      <c r="M497" t="s">
        <v>38</v>
      </c>
    </row>
    <row r="498" spans="1:13" x14ac:dyDescent="0.2">
      <c r="A498">
        <f t="shared" si="7"/>
        <v>497</v>
      </c>
      <c r="B498" s="1">
        <v>43574</v>
      </c>
      <c r="C498" t="s">
        <v>11</v>
      </c>
      <c r="D498" t="s">
        <v>923</v>
      </c>
      <c r="E498" t="s">
        <v>706</v>
      </c>
      <c r="F498" t="s">
        <v>790</v>
      </c>
      <c r="G498" t="s">
        <v>35</v>
      </c>
      <c r="I498" t="s">
        <v>21</v>
      </c>
      <c r="J498" t="s">
        <v>22</v>
      </c>
      <c r="K498" t="s">
        <v>23</v>
      </c>
      <c r="L498" s="2">
        <v>-79.8</v>
      </c>
      <c r="M498" t="s">
        <v>38</v>
      </c>
    </row>
    <row r="499" spans="1:13" x14ac:dyDescent="0.2">
      <c r="A499">
        <f t="shared" si="7"/>
        <v>498</v>
      </c>
      <c r="B499" s="1">
        <v>43574</v>
      </c>
      <c r="C499" t="s">
        <v>11</v>
      </c>
      <c r="D499" t="s">
        <v>923</v>
      </c>
      <c r="E499" t="s">
        <v>706</v>
      </c>
      <c r="F499" t="s">
        <v>40</v>
      </c>
      <c r="G499" t="s">
        <v>655</v>
      </c>
      <c r="I499" t="s">
        <v>21</v>
      </c>
      <c r="J499" t="s">
        <v>25</v>
      </c>
      <c r="K499" t="s">
        <v>15</v>
      </c>
      <c r="L499" s="2">
        <v>-99.99</v>
      </c>
      <c r="M499" t="s">
        <v>38</v>
      </c>
    </row>
    <row r="500" spans="1:13" x14ac:dyDescent="0.2">
      <c r="A500">
        <f t="shared" si="7"/>
        <v>499</v>
      </c>
      <c r="B500" s="1">
        <v>43574</v>
      </c>
      <c r="C500" t="s">
        <v>11</v>
      </c>
      <c r="D500" t="s">
        <v>923</v>
      </c>
      <c r="E500" t="s">
        <v>706</v>
      </c>
      <c r="F500" t="s">
        <v>40</v>
      </c>
      <c r="G500" t="s">
        <v>655</v>
      </c>
      <c r="I500" t="s">
        <v>21</v>
      </c>
      <c r="J500" t="s">
        <v>25</v>
      </c>
      <c r="K500" t="s">
        <v>15</v>
      </c>
      <c r="L500" s="2">
        <v>-994.8</v>
      </c>
      <c r="M500" t="s">
        <v>38</v>
      </c>
    </row>
    <row r="501" spans="1:13" x14ac:dyDescent="0.2">
      <c r="A501">
        <f t="shared" si="7"/>
        <v>500</v>
      </c>
      <c r="B501" s="1">
        <v>43574</v>
      </c>
      <c r="C501" t="s">
        <v>11</v>
      </c>
      <c r="D501" t="s">
        <v>923</v>
      </c>
      <c r="E501" t="s">
        <v>706</v>
      </c>
      <c r="F501" t="s">
        <v>40</v>
      </c>
      <c r="G501" t="s">
        <v>655</v>
      </c>
      <c r="I501" t="s">
        <v>21</v>
      </c>
      <c r="J501" t="s">
        <v>25</v>
      </c>
      <c r="K501" t="s">
        <v>15</v>
      </c>
      <c r="L501" s="2">
        <v>-998.2</v>
      </c>
      <c r="M501" t="s">
        <v>38</v>
      </c>
    </row>
    <row r="502" spans="1:13" x14ac:dyDescent="0.2">
      <c r="A502">
        <f t="shared" si="7"/>
        <v>501</v>
      </c>
      <c r="B502" s="1">
        <v>43574</v>
      </c>
      <c r="C502" t="s">
        <v>11</v>
      </c>
      <c r="D502" t="s">
        <v>923</v>
      </c>
      <c r="E502" t="s">
        <v>706</v>
      </c>
      <c r="F502" t="s">
        <v>789</v>
      </c>
      <c r="G502" t="s">
        <v>35</v>
      </c>
      <c r="I502" t="s">
        <v>29</v>
      </c>
      <c r="J502" t="s">
        <v>22</v>
      </c>
      <c r="K502" t="s">
        <v>23</v>
      </c>
      <c r="L502" s="2">
        <v>-1650</v>
      </c>
      <c r="M502" t="s">
        <v>42</v>
      </c>
    </row>
    <row r="503" spans="1:13" x14ac:dyDescent="0.2">
      <c r="A503">
        <f t="shared" si="7"/>
        <v>502</v>
      </c>
      <c r="B503" s="1">
        <v>43574</v>
      </c>
      <c r="C503" t="s">
        <v>11</v>
      </c>
      <c r="D503" t="s">
        <v>923</v>
      </c>
      <c r="E503" t="s">
        <v>706</v>
      </c>
      <c r="F503" t="s">
        <v>788</v>
      </c>
      <c r="G503" t="s">
        <v>655</v>
      </c>
      <c r="I503" t="s">
        <v>29</v>
      </c>
      <c r="J503" t="s">
        <v>25</v>
      </c>
      <c r="K503" t="s">
        <v>15</v>
      </c>
      <c r="L503" s="2">
        <v>-4859.6000000000004</v>
      </c>
      <c r="M503" t="s">
        <v>43</v>
      </c>
    </row>
    <row r="504" spans="1:13" x14ac:dyDescent="0.2">
      <c r="A504">
        <f t="shared" si="7"/>
        <v>503</v>
      </c>
      <c r="B504" s="1">
        <v>43577</v>
      </c>
      <c r="C504" t="s">
        <v>11</v>
      </c>
      <c r="D504" t="s">
        <v>923</v>
      </c>
      <c r="E504" t="s">
        <v>706</v>
      </c>
      <c r="F504" t="s">
        <v>795</v>
      </c>
      <c r="G504" t="s">
        <v>35</v>
      </c>
      <c r="I504" t="s">
        <v>21</v>
      </c>
      <c r="J504" t="s">
        <v>22</v>
      </c>
      <c r="K504" t="s">
        <v>23</v>
      </c>
      <c r="L504" s="2">
        <v>-198.91</v>
      </c>
      <c r="M504" t="s">
        <v>38</v>
      </c>
    </row>
    <row r="505" spans="1:13" x14ac:dyDescent="0.2">
      <c r="A505">
        <f t="shared" si="7"/>
        <v>504</v>
      </c>
      <c r="B505" s="1">
        <v>43577</v>
      </c>
      <c r="C505" t="s">
        <v>11</v>
      </c>
      <c r="D505" t="s">
        <v>923</v>
      </c>
      <c r="E505" t="s">
        <v>706</v>
      </c>
      <c r="F505" t="s">
        <v>794</v>
      </c>
      <c r="G505" t="s">
        <v>35</v>
      </c>
      <c r="I505" t="s">
        <v>21</v>
      </c>
      <c r="J505" t="s">
        <v>22</v>
      </c>
      <c r="K505" t="s">
        <v>23</v>
      </c>
      <c r="L505" s="2">
        <v>-2396.6799999999998</v>
      </c>
      <c r="M505" t="s">
        <v>28</v>
      </c>
    </row>
    <row r="506" spans="1:13" x14ac:dyDescent="0.2">
      <c r="A506">
        <f t="shared" si="7"/>
        <v>505</v>
      </c>
      <c r="B506" s="1">
        <v>43577</v>
      </c>
      <c r="C506" t="s">
        <v>11</v>
      </c>
      <c r="D506" t="s">
        <v>923</v>
      </c>
      <c r="E506" t="s">
        <v>706</v>
      </c>
      <c r="F506" t="s">
        <v>75</v>
      </c>
      <c r="G506" t="s">
        <v>75</v>
      </c>
      <c r="H506" t="s">
        <v>660</v>
      </c>
      <c r="I506" t="s">
        <v>21</v>
      </c>
      <c r="J506" t="s">
        <v>36</v>
      </c>
      <c r="K506" t="s">
        <v>37</v>
      </c>
      <c r="L506" s="2">
        <v>-629.89</v>
      </c>
      <c r="M506" t="s">
        <v>38</v>
      </c>
    </row>
    <row r="507" spans="1:13" x14ac:dyDescent="0.2">
      <c r="A507">
        <f t="shared" si="7"/>
        <v>506</v>
      </c>
      <c r="B507" s="1">
        <v>43577</v>
      </c>
      <c r="C507" t="s">
        <v>11</v>
      </c>
      <c r="D507" t="s">
        <v>923</v>
      </c>
      <c r="E507" t="s">
        <v>706</v>
      </c>
      <c r="F507" t="s">
        <v>784</v>
      </c>
      <c r="G507" t="s">
        <v>35</v>
      </c>
      <c r="I507" t="s">
        <v>21</v>
      </c>
      <c r="J507" t="s">
        <v>22</v>
      </c>
      <c r="K507" t="s">
        <v>23</v>
      </c>
      <c r="L507" s="2">
        <v>-1640.6</v>
      </c>
      <c r="M507" t="s">
        <v>238</v>
      </c>
    </row>
    <row r="508" spans="1:13" x14ac:dyDescent="0.2">
      <c r="A508">
        <f t="shared" si="7"/>
        <v>507</v>
      </c>
      <c r="B508" s="1">
        <v>43577</v>
      </c>
      <c r="C508" t="s">
        <v>11</v>
      </c>
      <c r="D508" t="s">
        <v>923</v>
      </c>
      <c r="E508" t="s">
        <v>706</v>
      </c>
      <c r="F508" t="s">
        <v>793</v>
      </c>
      <c r="G508" t="s">
        <v>35</v>
      </c>
      <c r="I508" t="s">
        <v>21</v>
      </c>
      <c r="J508" t="s">
        <v>22</v>
      </c>
      <c r="K508" t="s">
        <v>23</v>
      </c>
      <c r="L508" s="2">
        <v>-53.88</v>
      </c>
      <c r="M508" t="s">
        <v>38</v>
      </c>
    </row>
    <row r="509" spans="1:13" x14ac:dyDescent="0.2">
      <c r="A509">
        <f t="shared" si="7"/>
        <v>508</v>
      </c>
      <c r="B509" s="1">
        <v>43577</v>
      </c>
      <c r="C509" t="s">
        <v>11</v>
      </c>
      <c r="D509" t="s">
        <v>923</v>
      </c>
      <c r="E509" t="s">
        <v>706</v>
      </c>
      <c r="F509" t="s">
        <v>792</v>
      </c>
      <c r="G509" t="s">
        <v>35</v>
      </c>
      <c r="I509" t="s">
        <v>29</v>
      </c>
      <c r="J509" t="s">
        <v>22</v>
      </c>
      <c r="K509" t="s">
        <v>23</v>
      </c>
      <c r="L509" s="2">
        <v>-1660.85</v>
      </c>
      <c r="M509" t="s">
        <v>39</v>
      </c>
    </row>
    <row r="510" spans="1:13" x14ac:dyDescent="0.2">
      <c r="A510">
        <f t="shared" si="7"/>
        <v>509</v>
      </c>
      <c r="B510" s="1">
        <v>43579</v>
      </c>
      <c r="C510" t="s">
        <v>11</v>
      </c>
      <c r="D510" t="s">
        <v>923</v>
      </c>
      <c r="E510" t="s">
        <v>706</v>
      </c>
      <c r="F510" t="s">
        <v>897</v>
      </c>
      <c r="G510" t="s">
        <v>30</v>
      </c>
      <c r="I510" t="s">
        <v>30</v>
      </c>
      <c r="J510" t="s">
        <v>31</v>
      </c>
      <c r="K510" t="s">
        <v>32</v>
      </c>
      <c r="L510" s="2">
        <v>-569.54</v>
      </c>
      <c r="M510" t="s">
        <v>16</v>
      </c>
    </row>
    <row r="511" spans="1:13" x14ac:dyDescent="0.2">
      <c r="A511">
        <f t="shared" si="7"/>
        <v>510</v>
      </c>
      <c r="B511" s="1">
        <v>43579</v>
      </c>
      <c r="C511" t="s">
        <v>11</v>
      </c>
      <c r="D511" t="s">
        <v>923</v>
      </c>
      <c r="E511" t="s">
        <v>706</v>
      </c>
      <c r="F511" t="s">
        <v>133</v>
      </c>
      <c r="G511" t="s">
        <v>19</v>
      </c>
      <c r="H511" t="s">
        <v>659</v>
      </c>
      <c r="I511" t="s">
        <v>29</v>
      </c>
      <c r="J511" t="s">
        <v>33</v>
      </c>
      <c r="K511" t="s">
        <v>34</v>
      </c>
      <c r="L511" s="2">
        <v>-357</v>
      </c>
      <c r="M511" t="s">
        <v>28</v>
      </c>
    </row>
    <row r="512" spans="1:13" x14ac:dyDescent="0.2">
      <c r="A512">
        <f t="shared" si="7"/>
        <v>511</v>
      </c>
      <c r="B512" s="1">
        <v>43579</v>
      </c>
      <c r="C512" t="s">
        <v>11</v>
      </c>
      <c r="D512" t="s">
        <v>923</v>
      </c>
      <c r="E512" t="s">
        <v>706</v>
      </c>
      <c r="F512" t="s">
        <v>798</v>
      </c>
      <c r="G512" t="s">
        <v>19</v>
      </c>
      <c r="I512" t="s">
        <v>29</v>
      </c>
      <c r="J512" t="s">
        <v>25</v>
      </c>
      <c r="K512" t="s">
        <v>15</v>
      </c>
      <c r="L512" s="2">
        <v>-470.75</v>
      </c>
      <c r="M512" t="s">
        <v>28</v>
      </c>
    </row>
    <row r="513" spans="1:16" x14ac:dyDescent="0.2">
      <c r="A513">
        <f t="shared" si="7"/>
        <v>512</v>
      </c>
      <c r="B513" s="1">
        <v>43579</v>
      </c>
      <c r="C513" t="s">
        <v>11</v>
      </c>
      <c r="D513" t="s">
        <v>923</v>
      </c>
      <c r="E513" t="s">
        <v>706</v>
      </c>
      <c r="F513" t="s">
        <v>797</v>
      </c>
      <c r="G513" t="s">
        <v>19</v>
      </c>
      <c r="I513" t="s">
        <v>29</v>
      </c>
      <c r="J513" t="s">
        <v>33</v>
      </c>
      <c r="K513" t="s">
        <v>34</v>
      </c>
      <c r="L513" s="2">
        <v>-911.26</v>
      </c>
      <c r="M513" t="s">
        <v>28</v>
      </c>
    </row>
    <row r="514" spans="1:16" x14ac:dyDescent="0.2">
      <c r="A514">
        <f t="shared" si="7"/>
        <v>513</v>
      </c>
      <c r="B514" s="1">
        <v>43579</v>
      </c>
      <c r="C514" t="s">
        <v>11</v>
      </c>
      <c r="D514" t="s">
        <v>923</v>
      </c>
      <c r="E514" t="s">
        <v>706</v>
      </c>
      <c r="F514" t="s">
        <v>796</v>
      </c>
      <c r="G514" t="s">
        <v>19</v>
      </c>
      <c r="I514" t="s">
        <v>29</v>
      </c>
      <c r="J514" t="s">
        <v>33</v>
      </c>
      <c r="K514" t="s">
        <v>34</v>
      </c>
      <c r="L514" s="2">
        <v>-131.25</v>
      </c>
      <c r="M514" t="s">
        <v>28</v>
      </c>
    </row>
    <row r="515" spans="1:16" x14ac:dyDescent="0.2">
      <c r="A515">
        <f t="shared" ref="A515:A575" si="8">A514+1</f>
        <v>514</v>
      </c>
      <c r="B515" s="1">
        <v>43580</v>
      </c>
      <c r="C515" t="s">
        <v>11</v>
      </c>
      <c r="D515" t="s">
        <v>923</v>
      </c>
      <c r="E515" t="s">
        <v>12</v>
      </c>
      <c r="F515" t="s">
        <v>897</v>
      </c>
      <c r="G515" t="s">
        <v>30</v>
      </c>
      <c r="I515" t="s">
        <v>30</v>
      </c>
      <c r="J515" t="s">
        <v>31</v>
      </c>
      <c r="K515" t="s">
        <v>32</v>
      </c>
      <c r="L515" s="2">
        <v>569.54</v>
      </c>
      <c r="M515" t="s">
        <v>16</v>
      </c>
    </row>
    <row r="516" spans="1:16" x14ac:dyDescent="0.2">
      <c r="A516">
        <f t="shared" si="8"/>
        <v>515</v>
      </c>
      <c r="B516" s="1">
        <v>43584</v>
      </c>
      <c r="C516" t="s">
        <v>11</v>
      </c>
      <c r="D516" t="s">
        <v>923</v>
      </c>
      <c r="E516" t="s">
        <v>706</v>
      </c>
      <c r="F516" t="s">
        <v>799</v>
      </c>
      <c r="G516" t="s">
        <v>19</v>
      </c>
      <c r="H516" t="s">
        <v>28</v>
      </c>
      <c r="I516" t="s">
        <v>29</v>
      </c>
      <c r="J516" t="s">
        <v>25</v>
      </c>
      <c r="K516" t="s">
        <v>15</v>
      </c>
      <c r="L516" s="2">
        <v>-6500</v>
      </c>
      <c r="M516" t="s">
        <v>28</v>
      </c>
    </row>
    <row r="517" spans="1:16" x14ac:dyDescent="0.2">
      <c r="A517">
        <f t="shared" si="8"/>
        <v>516</v>
      </c>
      <c r="B517" s="1">
        <v>43590</v>
      </c>
      <c r="C517" t="s">
        <v>11</v>
      </c>
      <c r="D517" t="s">
        <v>923</v>
      </c>
      <c r="E517" t="s">
        <v>706</v>
      </c>
      <c r="F517" t="s">
        <v>784</v>
      </c>
      <c r="G517" t="s">
        <v>19</v>
      </c>
      <c r="H517" t="s">
        <v>658</v>
      </c>
      <c r="I517" t="s">
        <v>27</v>
      </c>
      <c r="J517" t="s">
        <v>22</v>
      </c>
      <c r="K517" t="s">
        <v>23</v>
      </c>
      <c r="L517" s="2">
        <v>-100</v>
      </c>
    </row>
    <row r="518" spans="1:16" x14ac:dyDescent="0.2">
      <c r="A518">
        <f t="shared" si="8"/>
        <v>517</v>
      </c>
      <c r="B518" s="1">
        <v>43591</v>
      </c>
      <c r="C518" t="s">
        <v>11</v>
      </c>
      <c r="D518" t="s">
        <v>923</v>
      </c>
      <c r="E518" t="s">
        <v>706</v>
      </c>
      <c r="F518" t="s">
        <v>701</v>
      </c>
      <c r="G518" t="s">
        <v>35</v>
      </c>
      <c r="H518" t="s">
        <v>24</v>
      </c>
      <c r="I518" t="s">
        <v>21</v>
      </c>
      <c r="J518" t="s">
        <v>25</v>
      </c>
      <c r="K518" t="s">
        <v>15</v>
      </c>
      <c r="L518" s="2">
        <v>-795.36</v>
      </c>
    </row>
    <row r="519" spans="1:16" x14ac:dyDescent="0.2">
      <c r="A519">
        <f t="shared" si="8"/>
        <v>518</v>
      </c>
      <c r="B519" s="1">
        <v>43591</v>
      </c>
      <c r="C519" t="s">
        <v>11</v>
      </c>
      <c r="D519" t="s">
        <v>923</v>
      </c>
      <c r="E519" t="s">
        <v>706</v>
      </c>
      <c r="F519" t="s">
        <v>701</v>
      </c>
      <c r="G519" t="s">
        <v>35</v>
      </c>
      <c r="H519" t="s">
        <v>26</v>
      </c>
      <c r="I519" t="s">
        <v>21</v>
      </c>
      <c r="J519" t="s">
        <v>25</v>
      </c>
      <c r="K519" t="s">
        <v>15</v>
      </c>
      <c r="L519" s="2">
        <v>-419.84</v>
      </c>
    </row>
    <row r="520" spans="1:16" x14ac:dyDescent="0.2">
      <c r="A520">
        <f t="shared" si="8"/>
        <v>519</v>
      </c>
      <c r="B520" s="1">
        <v>43592</v>
      </c>
      <c r="C520" t="s">
        <v>11</v>
      </c>
      <c r="D520" t="s">
        <v>923</v>
      </c>
      <c r="E520" t="s">
        <v>12</v>
      </c>
      <c r="F520" t="s">
        <v>703</v>
      </c>
      <c r="G520" t="s">
        <v>17</v>
      </c>
      <c r="H520" t="s">
        <v>110</v>
      </c>
      <c r="I520" t="s">
        <v>17</v>
      </c>
      <c r="J520" t="s">
        <v>18</v>
      </c>
      <c r="K520" t="s">
        <v>15</v>
      </c>
      <c r="L520" s="2">
        <v>10</v>
      </c>
    </row>
    <row r="521" spans="1:16" x14ac:dyDescent="0.2">
      <c r="A521">
        <f t="shared" si="8"/>
        <v>520</v>
      </c>
      <c r="B521" s="1">
        <v>43592</v>
      </c>
      <c r="C521" t="s">
        <v>11</v>
      </c>
      <c r="D521" t="s">
        <v>923</v>
      </c>
      <c r="E521" t="s">
        <v>706</v>
      </c>
      <c r="F521" t="s">
        <v>702</v>
      </c>
      <c r="G521" t="s">
        <v>19</v>
      </c>
      <c r="H521" t="s">
        <v>20</v>
      </c>
      <c r="I521" t="s">
        <v>21</v>
      </c>
      <c r="J521" t="s">
        <v>22</v>
      </c>
      <c r="K521" t="s">
        <v>23</v>
      </c>
      <c r="L521" s="2">
        <v>-72.92</v>
      </c>
    </row>
    <row r="522" spans="1:16" x14ac:dyDescent="0.2">
      <c r="A522">
        <f t="shared" si="8"/>
        <v>521</v>
      </c>
      <c r="B522" s="1">
        <v>43608</v>
      </c>
      <c r="C522" t="s">
        <v>11</v>
      </c>
      <c r="D522" t="s">
        <v>923</v>
      </c>
      <c r="E522" t="s">
        <v>706</v>
      </c>
      <c r="F522" s="2" t="s">
        <v>651</v>
      </c>
      <c r="G522" t="s">
        <v>19</v>
      </c>
      <c r="I522" t="s">
        <v>29</v>
      </c>
      <c r="J522" t="s">
        <v>50</v>
      </c>
      <c r="L522" s="2">
        <v>-27.5</v>
      </c>
      <c r="M522" t="s">
        <v>28</v>
      </c>
    </row>
    <row r="523" spans="1:16" x14ac:dyDescent="0.2">
      <c r="A523">
        <f t="shared" si="8"/>
        <v>522</v>
      </c>
      <c r="B523" s="1">
        <v>43608</v>
      </c>
      <c r="C523" t="s">
        <v>11</v>
      </c>
      <c r="D523" t="s">
        <v>923</v>
      </c>
      <c r="E523" t="s">
        <v>706</v>
      </c>
      <c r="F523" s="2" t="s">
        <v>652</v>
      </c>
      <c r="G523" t="s">
        <v>19</v>
      </c>
      <c r="I523" t="s">
        <v>29</v>
      </c>
      <c r="J523" t="s">
        <v>97</v>
      </c>
      <c r="L523" s="2">
        <v>-147.75</v>
      </c>
      <c r="M523" t="s">
        <v>28</v>
      </c>
    </row>
    <row r="524" spans="1:16" x14ac:dyDescent="0.2">
      <c r="A524">
        <f t="shared" si="8"/>
        <v>523</v>
      </c>
      <c r="B524" s="7">
        <v>43608</v>
      </c>
      <c r="C524" t="s">
        <v>11</v>
      </c>
      <c r="D524" t="s">
        <v>923</v>
      </c>
      <c r="E524" t="s">
        <v>706</v>
      </c>
      <c r="F524" s="8" t="s">
        <v>653</v>
      </c>
      <c r="G524" s="6" t="s">
        <v>19</v>
      </c>
      <c r="I524" t="s">
        <v>29</v>
      </c>
      <c r="J524" s="6" t="s">
        <v>97</v>
      </c>
      <c r="K524" s="6"/>
      <c r="L524" s="8">
        <v>-114.75</v>
      </c>
      <c r="M524" t="s">
        <v>28</v>
      </c>
      <c r="N524" s="6"/>
    </row>
    <row r="525" spans="1:16" x14ac:dyDescent="0.2">
      <c r="A525">
        <f t="shared" si="8"/>
        <v>524</v>
      </c>
      <c r="B525" s="1">
        <v>43608</v>
      </c>
      <c r="C525" t="s">
        <v>11</v>
      </c>
      <c r="D525" t="s">
        <v>923</v>
      </c>
      <c r="E525" t="s">
        <v>706</v>
      </c>
      <c r="F525" s="2" t="s">
        <v>133</v>
      </c>
      <c r="G525" t="s">
        <v>19</v>
      </c>
      <c r="I525" t="s">
        <v>29</v>
      </c>
      <c r="J525" t="s">
        <v>33</v>
      </c>
      <c r="L525" s="2">
        <v>-35.25</v>
      </c>
      <c r="M525" t="s">
        <v>28</v>
      </c>
    </row>
    <row r="526" spans="1:16" x14ac:dyDescent="0.2">
      <c r="A526">
        <f t="shared" si="8"/>
        <v>525</v>
      </c>
      <c r="B526" s="1">
        <v>43608</v>
      </c>
      <c r="C526" t="s">
        <v>11</v>
      </c>
      <c r="D526" t="s">
        <v>923</v>
      </c>
      <c r="E526" t="s">
        <v>706</v>
      </c>
      <c r="F526" s="2" t="s">
        <v>654</v>
      </c>
      <c r="G526" t="s">
        <v>19</v>
      </c>
      <c r="I526" t="s">
        <v>29</v>
      </c>
      <c r="J526" t="s">
        <v>64</v>
      </c>
      <c r="L526" s="2">
        <v>-36.5</v>
      </c>
      <c r="M526" t="s">
        <v>28</v>
      </c>
      <c r="P526" s="2"/>
    </row>
    <row r="527" spans="1:16" x14ac:dyDescent="0.2">
      <c r="A527">
        <f t="shared" si="8"/>
        <v>526</v>
      </c>
      <c r="B527" s="17">
        <v>43608</v>
      </c>
      <c r="C527" s="16" t="s">
        <v>647</v>
      </c>
      <c r="D527" t="s">
        <v>923</v>
      </c>
      <c r="E527" s="16" t="s">
        <v>706</v>
      </c>
      <c r="F527" s="18" t="s">
        <v>935</v>
      </c>
      <c r="G527" s="16" t="s">
        <v>19</v>
      </c>
      <c r="H527" s="16"/>
      <c r="I527" s="16" t="s">
        <v>21</v>
      </c>
      <c r="J527" s="16" t="s">
        <v>115</v>
      </c>
      <c r="K527" s="16"/>
      <c r="L527" s="18">
        <v>-5798.8</v>
      </c>
      <c r="M527" s="16" t="s">
        <v>68</v>
      </c>
      <c r="N527" s="6" t="s">
        <v>934</v>
      </c>
    </row>
    <row r="528" spans="1:16" x14ac:dyDescent="0.2">
      <c r="A528">
        <f t="shared" si="8"/>
        <v>527</v>
      </c>
      <c r="B528" s="1">
        <v>43614</v>
      </c>
      <c r="C528" t="s">
        <v>647</v>
      </c>
      <c r="D528" t="s">
        <v>923</v>
      </c>
      <c r="E528" t="s">
        <v>706</v>
      </c>
      <c r="F528" s="2" t="s">
        <v>75</v>
      </c>
      <c r="G528" t="s">
        <v>75</v>
      </c>
      <c r="H528" s="2" t="s">
        <v>700</v>
      </c>
      <c r="I528" t="s">
        <v>21</v>
      </c>
      <c r="J528" t="s">
        <v>22</v>
      </c>
      <c r="L528" s="2">
        <v>-142</v>
      </c>
      <c r="M528" t="s">
        <v>667</v>
      </c>
    </row>
    <row r="529" spans="1:14" x14ac:dyDescent="0.2">
      <c r="A529">
        <f t="shared" si="8"/>
        <v>528</v>
      </c>
      <c r="B529" s="1">
        <v>43614</v>
      </c>
      <c r="C529" t="s">
        <v>647</v>
      </c>
      <c r="D529" t="s">
        <v>923</v>
      </c>
      <c r="E529" t="s">
        <v>12</v>
      </c>
      <c r="F529" s="2" t="s">
        <v>649</v>
      </c>
      <c r="G529" t="s">
        <v>656</v>
      </c>
      <c r="H529" t="s">
        <v>666</v>
      </c>
      <c r="I529" t="s">
        <v>656</v>
      </c>
      <c r="J529" t="s">
        <v>18</v>
      </c>
      <c r="L529" s="2">
        <v>10</v>
      </c>
      <c r="M529" t="s">
        <v>16</v>
      </c>
    </row>
    <row r="530" spans="1:14" x14ac:dyDescent="0.2">
      <c r="A530">
        <f t="shared" si="8"/>
        <v>529</v>
      </c>
      <c r="B530" s="7">
        <v>43614</v>
      </c>
      <c r="C530" s="6" t="s">
        <v>647</v>
      </c>
      <c r="D530" t="s">
        <v>923</v>
      </c>
      <c r="E530" t="s">
        <v>706</v>
      </c>
      <c r="F530" s="8" t="s">
        <v>665</v>
      </c>
      <c r="G530" s="6" t="s">
        <v>19</v>
      </c>
      <c r="H530" s="6" t="s">
        <v>90</v>
      </c>
      <c r="I530" s="6" t="s">
        <v>21</v>
      </c>
      <c r="J530" s="6" t="s">
        <v>115</v>
      </c>
      <c r="K530" s="6"/>
      <c r="L530" s="8">
        <v>-87</v>
      </c>
      <c r="M530" s="6" t="s">
        <v>645</v>
      </c>
      <c r="N530" s="6"/>
    </row>
    <row r="531" spans="1:14" x14ac:dyDescent="0.2">
      <c r="A531">
        <f t="shared" si="8"/>
        <v>530</v>
      </c>
      <c r="B531" s="1">
        <v>43614</v>
      </c>
      <c r="C531" t="s">
        <v>647</v>
      </c>
      <c r="D531" t="s">
        <v>923</v>
      </c>
      <c r="E531" t="s">
        <v>706</v>
      </c>
      <c r="F531" s="8" t="s">
        <v>665</v>
      </c>
      <c r="G531" t="s">
        <v>19</v>
      </c>
      <c r="H531" t="s">
        <v>648</v>
      </c>
      <c r="I531" t="s">
        <v>29</v>
      </c>
      <c r="J531" t="s">
        <v>115</v>
      </c>
      <c r="L531" s="2">
        <v>-148.96</v>
      </c>
      <c r="M531" t="s">
        <v>822</v>
      </c>
      <c r="N531" s="6"/>
    </row>
    <row r="532" spans="1:14" x14ac:dyDescent="0.2">
      <c r="A532">
        <f t="shared" si="8"/>
        <v>531</v>
      </c>
      <c r="B532" s="1">
        <v>43640</v>
      </c>
      <c r="C532" t="s">
        <v>647</v>
      </c>
      <c r="D532" t="s">
        <v>923</v>
      </c>
      <c r="E532" t="s">
        <v>706</v>
      </c>
      <c r="F532" s="8" t="s">
        <v>665</v>
      </c>
      <c r="G532" t="s">
        <v>19</v>
      </c>
      <c r="H532" t="s">
        <v>648</v>
      </c>
      <c r="I532" t="s">
        <v>29</v>
      </c>
      <c r="J532" t="s">
        <v>115</v>
      </c>
      <c r="L532" s="2">
        <v>-117.39</v>
      </c>
      <c r="M532" t="s">
        <v>822</v>
      </c>
      <c r="N532" s="6"/>
    </row>
    <row r="533" spans="1:14" x14ac:dyDescent="0.2">
      <c r="A533">
        <f t="shared" si="8"/>
        <v>532</v>
      </c>
      <c r="B533" s="1">
        <v>43648</v>
      </c>
      <c r="C533" t="s">
        <v>647</v>
      </c>
      <c r="D533" t="s">
        <v>923</v>
      </c>
      <c r="E533" t="s">
        <v>12</v>
      </c>
      <c r="F533" t="s">
        <v>650</v>
      </c>
      <c r="G533" t="s">
        <v>655</v>
      </c>
      <c r="I533" t="s">
        <v>21</v>
      </c>
      <c r="J533" t="s">
        <v>25</v>
      </c>
      <c r="L533" s="2">
        <v>93.67</v>
      </c>
      <c r="M533" t="s">
        <v>38</v>
      </c>
      <c r="N533" t="s">
        <v>657</v>
      </c>
    </row>
    <row r="534" spans="1:14" x14ac:dyDescent="0.2">
      <c r="A534">
        <f t="shared" si="8"/>
        <v>533</v>
      </c>
      <c r="B534" s="1">
        <v>43654</v>
      </c>
      <c r="C534" t="s">
        <v>647</v>
      </c>
      <c r="D534" t="s">
        <v>923</v>
      </c>
      <c r="E534" t="s">
        <v>706</v>
      </c>
      <c r="F534" s="8" t="s">
        <v>665</v>
      </c>
      <c r="G534" t="s">
        <v>19</v>
      </c>
      <c r="H534" t="s">
        <v>648</v>
      </c>
      <c r="I534" t="s">
        <v>29</v>
      </c>
      <c r="J534" t="s">
        <v>115</v>
      </c>
      <c r="L534" s="2">
        <v>-117.4</v>
      </c>
      <c r="M534" t="s">
        <v>822</v>
      </c>
      <c r="N534" s="6"/>
    </row>
    <row r="535" spans="1:14" x14ac:dyDescent="0.2">
      <c r="A535">
        <f t="shared" si="8"/>
        <v>534</v>
      </c>
      <c r="B535" s="1">
        <v>43714</v>
      </c>
      <c r="C535" t="s">
        <v>647</v>
      </c>
      <c r="D535" t="s">
        <v>923</v>
      </c>
      <c r="E535" t="s">
        <v>706</v>
      </c>
      <c r="F535" t="s">
        <v>705</v>
      </c>
      <c r="G535" t="s">
        <v>19</v>
      </c>
      <c r="H535" t="s">
        <v>704</v>
      </c>
      <c r="I535" t="s">
        <v>21</v>
      </c>
      <c r="J535" t="s">
        <v>115</v>
      </c>
      <c r="L535" s="2">
        <v>-407.95</v>
      </c>
      <c r="M535" t="s">
        <v>800</v>
      </c>
    </row>
    <row r="536" spans="1:14" x14ac:dyDescent="0.2">
      <c r="A536">
        <f t="shared" si="8"/>
        <v>535</v>
      </c>
      <c r="B536" s="1">
        <v>43724</v>
      </c>
      <c r="C536" t="s">
        <v>647</v>
      </c>
      <c r="D536" t="s">
        <v>923</v>
      </c>
      <c r="E536" t="s">
        <v>706</v>
      </c>
      <c r="F536" t="s">
        <v>75</v>
      </c>
      <c r="G536" t="s">
        <v>35</v>
      </c>
      <c r="H536" t="s">
        <v>926</v>
      </c>
      <c r="I536" t="s">
        <v>21</v>
      </c>
      <c r="J536" t="s">
        <v>22</v>
      </c>
      <c r="L536" s="2">
        <v>-79.459999999999994</v>
      </c>
      <c r="M536" t="s">
        <v>38</v>
      </c>
    </row>
    <row r="537" spans="1:14" x14ac:dyDescent="0.2">
      <c r="A537">
        <f t="shared" si="8"/>
        <v>536</v>
      </c>
      <c r="B537" s="1">
        <v>43726</v>
      </c>
      <c r="C537" t="s">
        <v>647</v>
      </c>
      <c r="D537" t="s">
        <v>923</v>
      </c>
      <c r="E537" t="s">
        <v>706</v>
      </c>
      <c r="F537" s="6" t="s">
        <v>854</v>
      </c>
      <c r="G537" t="s">
        <v>655</v>
      </c>
      <c r="H537" t="s">
        <v>831</v>
      </c>
      <c r="I537" t="s">
        <v>27</v>
      </c>
      <c r="J537" t="s">
        <v>66</v>
      </c>
      <c r="L537" s="2">
        <v>-10.5</v>
      </c>
      <c r="M537" t="s">
        <v>829</v>
      </c>
    </row>
    <row r="538" spans="1:14" x14ac:dyDescent="0.2">
      <c r="A538">
        <f t="shared" si="8"/>
        <v>537</v>
      </c>
      <c r="B538" s="1">
        <v>43728</v>
      </c>
      <c r="C538" t="s">
        <v>647</v>
      </c>
      <c r="D538" t="s">
        <v>923</v>
      </c>
      <c r="E538" t="s">
        <v>706</v>
      </c>
      <c r="F538" t="s">
        <v>828</v>
      </c>
      <c r="G538" t="s">
        <v>19</v>
      </c>
      <c r="H538" t="s">
        <v>836</v>
      </c>
      <c r="I538" t="s">
        <v>27</v>
      </c>
      <c r="J538" t="s">
        <v>115</v>
      </c>
      <c r="L538" s="2">
        <v>-175</v>
      </c>
      <c r="M538" t="s">
        <v>830</v>
      </c>
    </row>
    <row r="539" spans="1:14" x14ac:dyDescent="0.2">
      <c r="A539">
        <f t="shared" si="8"/>
        <v>538</v>
      </c>
      <c r="B539" s="1">
        <v>43730</v>
      </c>
      <c r="C539" t="s">
        <v>647</v>
      </c>
      <c r="D539" t="s">
        <v>924</v>
      </c>
      <c r="E539" t="s">
        <v>706</v>
      </c>
      <c r="F539" t="s">
        <v>869</v>
      </c>
      <c r="G539" t="s">
        <v>35</v>
      </c>
      <c r="H539" t="s">
        <v>871</v>
      </c>
      <c r="I539" t="s">
        <v>29</v>
      </c>
      <c r="J539" t="s">
        <v>22</v>
      </c>
      <c r="L539" s="2">
        <v>-394.51</v>
      </c>
      <c r="M539" t="s">
        <v>28</v>
      </c>
    </row>
    <row r="540" spans="1:14" x14ac:dyDescent="0.2">
      <c r="A540">
        <f t="shared" si="8"/>
        <v>539</v>
      </c>
      <c r="B540" s="17">
        <v>43734</v>
      </c>
      <c r="C540" s="16" t="s">
        <v>647</v>
      </c>
      <c r="D540" t="s">
        <v>923</v>
      </c>
      <c r="E540" s="16" t="s">
        <v>706</v>
      </c>
      <c r="F540" s="16" t="s">
        <v>75</v>
      </c>
      <c r="G540" s="16" t="s">
        <v>35</v>
      </c>
      <c r="H540" s="16" t="s">
        <v>835</v>
      </c>
      <c r="I540" s="16" t="s">
        <v>21</v>
      </c>
      <c r="J540" s="16" t="s">
        <v>22</v>
      </c>
      <c r="K540" s="16"/>
      <c r="L540" s="18">
        <v>-64.900000000000006</v>
      </c>
      <c r="M540" s="16" t="s">
        <v>38</v>
      </c>
      <c r="N540" s="16"/>
    </row>
    <row r="541" spans="1:14" x14ac:dyDescent="0.2">
      <c r="A541">
        <f t="shared" si="8"/>
        <v>540</v>
      </c>
      <c r="B541" s="1">
        <v>43738</v>
      </c>
      <c r="C541" t="s">
        <v>647</v>
      </c>
      <c r="D541" t="s">
        <v>923</v>
      </c>
      <c r="E541" t="s">
        <v>12</v>
      </c>
      <c r="F541" s="2" t="s">
        <v>839</v>
      </c>
      <c r="G541" t="s">
        <v>17</v>
      </c>
      <c r="I541" t="s">
        <v>14</v>
      </c>
      <c r="J541" t="s">
        <v>18</v>
      </c>
      <c r="L541" s="2">
        <v>15118.55</v>
      </c>
    </row>
    <row r="542" spans="1:14" x14ac:dyDescent="0.2">
      <c r="A542">
        <f t="shared" si="8"/>
        <v>541</v>
      </c>
      <c r="B542" s="1">
        <v>43738</v>
      </c>
      <c r="C542" t="s">
        <v>647</v>
      </c>
      <c r="D542" t="s">
        <v>923</v>
      </c>
      <c r="E542" t="s">
        <v>12</v>
      </c>
      <c r="F542" s="2" t="s">
        <v>840</v>
      </c>
      <c r="G542" t="s">
        <v>17</v>
      </c>
      <c r="I542" t="s">
        <v>14</v>
      </c>
      <c r="J542" t="s">
        <v>18</v>
      </c>
      <c r="L542" s="2">
        <v>35796.379999999997</v>
      </c>
    </row>
    <row r="543" spans="1:14" x14ac:dyDescent="0.2">
      <c r="A543">
        <f t="shared" si="8"/>
        <v>542</v>
      </c>
      <c r="B543" s="1">
        <v>43739</v>
      </c>
      <c r="C543" t="s">
        <v>647</v>
      </c>
      <c r="D543" t="s">
        <v>879</v>
      </c>
      <c r="E543" t="s">
        <v>706</v>
      </c>
      <c r="F543" t="s">
        <v>895</v>
      </c>
      <c r="G543" t="s">
        <v>19</v>
      </c>
      <c r="H543" t="s">
        <v>894</v>
      </c>
      <c r="I543" t="s">
        <v>21</v>
      </c>
      <c r="J543" t="s">
        <v>57</v>
      </c>
      <c r="L543" s="2">
        <v>-104.7</v>
      </c>
      <c r="M543" t="s">
        <v>645</v>
      </c>
    </row>
    <row r="544" spans="1:14" x14ac:dyDescent="0.2">
      <c r="A544">
        <f t="shared" si="8"/>
        <v>543</v>
      </c>
      <c r="B544" s="1">
        <v>43740</v>
      </c>
      <c r="C544" t="s">
        <v>647</v>
      </c>
      <c r="D544" t="s">
        <v>923</v>
      </c>
      <c r="E544" t="s">
        <v>706</v>
      </c>
      <c r="F544" t="s">
        <v>75</v>
      </c>
      <c r="G544" t="s">
        <v>54</v>
      </c>
      <c r="H544" t="s">
        <v>853</v>
      </c>
      <c r="I544" t="s">
        <v>27</v>
      </c>
      <c r="J544" t="s">
        <v>57</v>
      </c>
      <c r="L544" s="2">
        <v>-216</v>
      </c>
      <c r="M544" t="s">
        <v>180</v>
      </c>
    </row>
    <row r="545" spans="1:14" x14ac:dyDescent="0.2">
      <c r="A545">
        <f t="shared" si="8"/>
        <v>544</v>
      </c>
      <c r="B545" s="1">
        <v>43746</v>
      </c>
      <c r="C545" t="s">
        <v>647</v>
      </c>
      <c r="D545" t="s">
        <v>841</v>
      </c>
      <c r="E545" t="s">
        <v>706</v>
      </c>
      <c r="F545" t="s">
        <v>827</v>
      </c>
      <c r="G545" t="s">
        <v>837</v>
      </c>
      <c r="I545" t="s">
        <v>30</v>
      </c>
      <c r="J545" t="s">
        <v>25</v>
      </c>
      <c r="L545" s="2">
        <v>-87</v>
      </c>
      <c r="M545" t="s">
        <v>847</v>
      </c>
      <c r="N545" t="s">
        <v>841</v>
      </c>
    </row>
    <row r="546" spans="1:14" x14ac:dyDescent="0.2">
      <c r="A546">
        <f t="shared" si="8"/>
        <v>545</v>
      </c>
      <c r="B546" s="1">
        <v>43746</v>
      </c>
      <c r="C546" t="s">
        <v>647</v>
      </c>
      <c r="D546" t="s">
        <v>841</v>
      </c>
      <c r="E546" t="s">
        <v>706</v>
      </c>
      <c r="F546" t="s">
        <v>827</v>
      </c>
      <c r="G546" t="s">
        <v>837</v>
      </c>
      <c r="I546" t="s">
        <v>30</v>
      </c>
      <c r="J546" t="s">
        <v>25</v>
      </c>
      <c r="L546" s="2">
        <v>-30.01</v>
      </c>
      <c r="M546" t="s">
        <v>82</v>
      </c>
      <c r="N546" t="s">
        <v>841</v>
      </c>
    </row>
    <row r="547" spans="1:14" x14ac:dyDescent="0.2">
      <c r="A547">
        <f t="shared" si="8"/>
        <v>546</v>
      </c>
      <c r="B547" s="1">
        <v>43746</v>
      </c>
      <c r="C547" t="s">
        <v>647</v>
      </c>
      <c r="D547" t="s">
        <v>841</v>
      </c>
      <c r="E547" t="s">
        <v>706</v>
      </c>
      <c r="F547" t="s">
        <v>827</v>
      </c>
      <c r="G547" t="s">
        <v>837</v>
      </c>
      <c r="I547" t="s">
        <v>30</v>
      </c>
      <c r="J547" t="s">
        <v>25</v>
      </c>
      <c r="L547" s="2">
        <v>-127.47</v>
      </c>
      <c r="M547" t="s">
        <v>848</v>
      </c>
      <c r="N547" t="s">
        <v>841</v>
      </c>
    </row>
    <row r="548" spans="1:14" x14ac:dyDescent="0.2">
      <c r="A548">
        <f t="shared" si="8"/>
        <v>547</v>
      </c>
      <c r="B548" s="1">
        <v>43747</v>
      </c>
      <c r="C548" t="s">
        <v>647</v>
      </c>
      <c r="D548" t="s">
        <v>924</v>
      </c>
      <c r="E548" t="s">
        <v>706</v>
      </c>
      <c r="F548" t="s">
        <v>162</v>
      </c>
      <c r="G548" t="s">
        <v>19</v>
      </c>
      <c r="H548" t="s">
        <v>880</v>
      </c>
      <c r="I548" t="s">
        <v>29</v>
      </c>
      <c r="J548" t="s">
        <v>33</v>
      </c>
      <c r="L548" s="2">
        <v>-22</v>
      </c>
      <c r="M548" t="s">
        <v>28</v>
      </c>
    </row>
    <row r="549" spans="1:14" x14ac:dyDescent="0.2">
      <c r="A549">
        <f t="shared" si="8"/>
        <v>548</v>
      </c>
      <c r="B549" s="1">
        <v>43748</v>
      </c>
      <c r="C549" t="s">
        <v>647</v>
      </c>
      <c r="D549" t="s">
        <v>923</v>
      </c>
      <c r="E549" t="s">
        <v>706</v>
      </c>
      <c r="F549" t="s">
        <v>838</v>
      </c>
      <c r="G549" t="s">
        <v>655</v>
      </c>
      <c r="H549" t="s">
        <v>834</v>
      </c>
      <c r="I549" t="s">
        <v>21</v>
      </c>
      <c r="J549" t="s">
        <v>25</v>
      </c>
      <c r="L549" s="2">
        <v>-269.5</v>
      </c>
      <c r="M549" t="s">
        <v>38</v>
      </c>
    </row>
    <row r="550" spans="1:14" x14ac:dyDescent="0.2">
      <c r="A550">
        <f t="shared" si="8"/>
        <v>549</v>
      </c>
      <c r="B550" s="1">
        <v>43750</v>
      </c>
      <c r="C550" t="s">
        <v>647</v>
      </c>
      <c r="D550" t="s">
        <v>923</v>
      </c>
      <c r="E550" t="s">
        <v>706</v>
      </c>
      <c r="F550" t="s">
        <v>75</v>
      </c>
      <c r="G550" t="s">
        <v>75</v>
      </c>
      <c r="H550" t="s">
        <v>833</v>
      </c>
      <c r="I550" t="s">
        <v>21</v>
      </c>
      <c r="J550" t="s">
        <v>25</v>
      </c>
      <c r="L550" s="2">
        <v>-35.99</v>
      </c>
      <c r="M550" t="s">
        <v>38</v>
      </c>
    </row>
    <row r="551" spans="1:14" x14ac:dyDescent="0.2">
      <c r="A551">
        <f t="shared" si="8"/>
        <v>550</v>
      </c>
      <c r="B551" s="1">
        <v>43754</v>
      </c>
      <c r="C551" t="s">
        <v>647</v>
      </c>
      <c r="D551" t="s">
        <v>924</v>
      </c>
      <c r="E551" t="s">
        <v>706</v>
      </c>
      <c r="F551" t="s">
        <v>133</v>
      </c>
      <c r="G551" t="s">
        <v>19</v>
      </c>
      <c r="H551" t="s">
        <v>872</v>
      </c>
      <c r="I551" t="s">
        <v>29</v>
      </c>
      <c r="J551" t="s">
        <v>33</v>
      </c>
      <c r="L551" s="2">
        <v>-11.75</v>
      </c>
      <c r="M551" t="s">
        <v>28</v>
      </c>
    </row>
    <row r="552" spans="1:14" x14ac:dyDescent="0.2">
      <c r="A552">
        <f t="shared" si="8"/>
        <v>551</v>
      </c>
      <c r="B552" s="1">
        <v>43756</v>
      </c>
      <c r="C552" t="s">
        <v>647</v>
      </c>
      <c r="E552" t="s">
        <v>706</v>
      </c>
      <c r="F552" t="s">
        <v>75</v>
      </c>
      <c r="G552" t="s">
        <v>54</v>
      </c>
      <c r="H552" t="s">
        <v>852</v>
      </c>
      <c r="I552" t="s">
        <v>21</v>
      </c>
      <c r="J552" t="s">
        <v>57</v>
      </c>
      <c r="L552" s="2">
        <v>-42.34</v>
      </c>
      <c r="M552" t="s">
        <v>851</v>
      </c>
    </row>
    <row r="553" spans="1:14" x14ac:dyDescent="0.2">
      <c r="A553">
        <f t="shared" si="8"/>
        <v>552</v>
      </c>
      <c r="B553" s="1">
        <v>43761</v>
      </c>
      <c r="C553" t="s">
        <v>647</v>
      </c>
      <c r="D553" t="s">
        <v>924</v>
      </c>
      <c r="E553" t="s">
        <v>706</v>
      </c>
      <c r="F553" t="s">
        <v>133</v>
      </c>
      <c r="G553" t="s">
        <v>19</v>
      </c>
      <c r="H553" t="s">
        <v>870</v>
      </c>
      <c r="I553" t="s">
        <v>29</v>
      </c>
      <c r="J553" t="s">
        <v>33</v>
      </c>
      <c r="L553" s="2">
        <v>-18.75</v>
      </c>
      <c r="M553" t="s">
        <v>28</v>
      </c>
    </row>
    <row r="554" spans="1:14" x14ac:dyDescent="0.2">
      <c r="A554">
        <f t="shared" si="8"/>
        <v>553</v>
      </c>
      <c r="B554" s="1">
        <v>43761</v>
      </c>
      <c r="C554" t="s">
        <v>647</v>
      </c>
      <c r="D554" t="s">
        <v>879</v>
      </c>
      <c r="E554" t="s">
        <v>706</v>
      </c>
      <c r="F554" t="s">
        <v>886</v>
      </c>
      <c r="G554" t="s">
        <v>41</v>
      </c>
      <c r="H554" t="s">
        <v>883</v>
      </c>
      <c r="I554" t="s">
        <v>21</v>
      </c>
      <c r="J554" t="s">
        <v>33</v>
      </c>
      <c r="L554" s="2">
        <v>-35.950000000000003</v>
      </c>
      <c r="M554" s="2" t="s">
        <v>882</v>
      </c>
    </row>
    <row r="555" spans="1:14" x14ac:dyDescent="0.2">
      <c r="A555">
        <f t="shared" si="8"/>
        <v>554</v>
      </c>
      <c r="B555" s="1">
        <v>43761</v>
      </c>
      <c r="C555" t="s">
        <v>647</v>
      </c>
      <c r="D555" t="s">
        <v>879</v>
      </c>
      <c r="E555" t="s">
        <v>706</v>
      </c>
      <c r="F555" t="s">
        <v>886</v>
      </c>
      <c r="G555" t="s">
        <v>41</v>
      </c>
      <c r="H555" t="s">
        <v>884</v>
      </c>
      <c r="I555" t="s">
        <v>21</v>
      </c>
      <c r="J555" t="s">
        <v>33</v>
      </c>
      <c r="L555" s="2">
        <v>-54.12</v>
      </c>
    </row>
    <row r="556" spans="1:14" x14ac:dyDescent="0.2">
      <c r="A556">
        <f t="shared" si="8"/>
        <v>555</v>
      </c>
      <c r="B556" s="1">
        <v>43768</v>
      </c>
      <c r="C556" t="s">
        <v>647</v>
      </c>
      <c r="D556" t="s">
        <v>924</v>
      </c>
      <c r="E556" t="s">
        <v>706</v>
      </c>
      <c r="F556" t="s">
        <v>133</v>
      </c>
      <c r="G556" t="s">
        <v>19</v>
      </c>
      <c r="H556" t="s">
        <v>873</v>
      </c>
      <c r="I556" t="s">
        <v>29</v>
      </c>
      <c r="J556" t="s">
        <v>33</v>
      </c>
      <c r="L556" s="2">
        <v>-14.75</v>
      </c>
      <c r="M556" t="s">
        <v>28</v>
      </c>
    </row>
    <row r="557" spans="1:14" x14ac:dyDescent="0.2">
      <c r="A557">
        <f t="shared" si="8"/>
        <v>556</v>
      </c>
      <c r="B557" s="1">
        <v>43774</v>
      </c>
      <c r="C557" t="s">
        <v>647</v>
      </c>
      <c r="D557" t="s">
        <v>923</v>
      </c>
      <c r="E557" t="s">
        <v>706</v>
      </c>
      <c r="F557" t="s">
        <v>75</v>
      </c>
      <c r="G557" t="s">
        <v>54</v>
      </c>
      <c r="H557" t="s">
        <v>832</v>
      </c>
      <c r="I557" t="s">
        <v>27</v>
      </c>
      <c r="J557" t="s">
        <v>57</v>
      </c>
      <c r="L557" s="2">
        <v>-127.5</v>
      </c>
      <c r="M557" t="s">
        <v>180</v>
      </c>
    </row>
    <row r="558" spans="1:14" x14ac:dyDescent="0.2">
      <c r="A558">
        <f t="shared" si="8"/>
        <v>557</v>
      </c>
      <c r="B558" s="1">
        <v>43775</v>
      </c>
      <c r="C558" t="s">
        <v>647</v>
      </c>
      <c r="D558" t="s">
        <v>924</v>
      </c>
      <c r="E558" t="s">
        <v>706</v>
      </c>
      <c r="F558" t="s">
        <v>133</v>
      </c>
      <c r="G558" t="s">
        <v>19</v>
      </c>
      <c r="H558" t="s">
        <v>874</v>
      </c>
      <c r="I558" t="s">
        <v>29</v>
      </c>
      <c r="J558" t="s">
        <v>33</v>
      </c>
      <c r="L558" s="2">
        <v>-28.25</v>
      </c>
      <c r="M558" t="s">
        <v>28</v>
      </c>
    </row>
    <row r="559" spans="1:14" x14ac:dyDescent="0.2">
      <c r="A559">
        <f t="shared" si="8"/>
        <v>558</v>
      </c>
      <c r="B559" s="1">
        <v>43782</v>
      </c>
      <c r="C559" t="s">
        <v>647</v>
      </c>
      <c r="D559" t="s">
        <v>879</v>
      </c>
      <c r="E559" t="s">
        <v>706</v>
      </c>
      <c r="F559" t="s">
        <v>892</v>
      </c>
      <c r="G559" t="s">
        <v>19</v>
      </c>
      <c r="H559" t="s">
        <v>878</v>
      </c>
      <c r="I559" t="s">
        <v>21</v>
      </c>
      <c r="J559" t="s">
        <v>64</v>
      </c>
      <c r="L559" s="2">
        <v>-104.7</v>
      </c>
      <c r="M559" t="s">
        <v>645</v>
      </c>
      <c r="N559" t="s">
        <v>887</v>
      </c>
    </row>
    <row r="560" spans="1:14" x14ac:dyDescent="0.2">
      <c r="A560">
        <f t="shared" si="8"/>
        <v>559</v>
      </c>
      <c r="B560" s="1">
        <v>43789</v>
      </c>
      <c r="C560" t="s">
        <v>647</v>
      </c>
      <c r="D560" t="s">
        <v>879</v>
      </c>
      <c r="E560" t="s">
        <v>706</v>
      </c>
      <c r="F560" t="s">
        <v>762</v>
      </c>
      <c r="G560" t="s">
        <v>19</v>
      </c>
      <c r="H560" t="s">
        <v>881</v>
      </c>
      <c r="I560" t="s">
        <v>29</v>
      </c>
      <c r="J560" t="s">
        <v>33</v>
      </c>
      <c r="L560" s="2">
        <v>-593.75</v>
      </c>
      <c r="M560" t="s">
        <v>28</v>
      </c>
    </row>
    <row r="561" spans="1:14" x14ac:dyDescent="0.2">
      <c r="A561">
        <f t="shared" si="8"/>
        <v>560</v>
      </c>
      <c r="B561" s="1">
        <v>43806</v>
      </c>
      <c r="C561" t="s">
        <v>647</v>
      </c>
      <c r="D561" t="s">
        <v>923</v>
      </c>
      <c r="E561" t="s">
        <v>706</v>
      </c>
      <c r="F561" t="s">
        <v>908</v>
      </c>
      <c r="G561" t="s">
        <v>35</v>
      </c>
      <c r="H561" t="s">
        <v>933</v>
      </c>
      <c r="I561" t="s">
        <v>21</v>
      </c>
      <c r="J561" t="s">
        <v>22</v>
      </c>
      <c r="L561" s="2">
        <v>-163.99</v>
      </c>
      <c r="M561" t="s">
        <v>38</v>
      </c>
    </row>
    <row r="562" spans="1:14" x14ac:dyDescent="0.2">
      <c r="A562">
        <f t="shared" si="8"/>
        <v>561</v>
      </c>
      <c r="B562" s="1">
        <v>43840</v>
      </c>
      <c r="C562" t="s">
        <v>647</v>
      </c>
      <c r="D562" t="s">
        <v>923</v>
      </c>
      <c r="E562" t="s">
        <v>706</v>
      </c>
      <c r="F562" t="s">
        <v>75</v>
      </c>
      <c r="G562" t="s">
        <v>35</v>
      </c>
      <c r="H562" t="s">
        <v>905</v>
      </c>
      <c r="I562" t="s">
        <v>21</v>
      </c>
      <c r="J562" t="s">
        <v>22</v>
      </c>
      <c r="L562" s="2">
        <v>-90</v>
      </c>
      <c r="M562" t="s">
        <v>906</v>
      </c>
      <c r="N562" s="2"/>
    </row>
    <row r="563" spans="1:14" x14ac:dyDescent="0.2">
      <c r="A563">
        <f t="shared" si="8"/>
        <v>562</v>
      </c>
      <c r="B563" s="1">
        <v>43844</v>
      </c>
      <c r="C563" t="s">
        <v>647</v>
      </c>
      <c r="D563" t="s">
        <v>923</v>
      </c>
      <c r="E563" t="s">
        <v>706</v>
      </c>
      <c r="F563" t="s">
        <v>908</v>
      </c>
      <c r="G563" t="s">
        <v>35</v>
      </c>
      <c r="H563" t="s">
        <v>907</v>
      </c>
      <c r="I563" t="s">
        <v>21</v>
      </c>
      <c r="J563" t="s">
        <v>22</v>
      </c>
      <c r="L563" s="2">
        <v>-300</v>
      </c>
      <c r="M563" t="s">
        <v>38</v>
      </c>
      <c r="N563" s="2" t="s">
        <v>909</v>
      </c>
    </row>
    <row r="564" spans="1:14" x14ac:dyDescent="0.2">
      <c r="A564">
        <f t="shared" si="8"/>
        <v>563</v>
      </c>
      <c r="B564" s="1">
        <v>43846</v>
      </c>
      <c r="C564" t="s">
        <v>647</v>
      </c>
      <c r="D564" t="s">
        <v>923</v>
      </c>
      <c r="E564" t="s">
        <v>706</v>
      </c>
      <c r="F564" t="s">
        <v>75</v>
      </c>
      <c r="G564" t="s">
        <v>35</v>
      </c>
      <c r="H564" t="s">
        <v>910</v>
      </c>
      <c r="I564" t="s">
        <v>21</v>
      </c>
      <c r="J564" t="s">
        <v>22</v>
      </c>
      <c r="L564" s="2">
        <v>-515.25</v>
      </c>
      <c r="M564" t="s">
        <v>667</v>
      </c>
      <c r="N564" s="2"/>
    </row>
    <row r="565" spans="1:14" x14ac:dyDescent="0.2">
      <c r="A565">
        <f t="shared" si="8"/>
        <v>564</v>
      </c>
      <c r="B565" s="1">
        <v>43846</v>
      </c>
      <c r="C565" t="s">
        <v>647</v>
      </c>
      <c r="D565" t="s">
        <v>923</v>
      </c>
      <c r="E565" t="s">
        <v>706</v>
      </c>
      <c r="F565" t="s">
        <v>75</v>
      </c>
      <c r="G565" t="s">
        <v>35</v>
      </c>
      <c r="H565" t="s">
        <v>914</v>
      </c>
      <c r="I565" t="s">
        <v>21</v>
      </c>
      <c r="J565" t="s">
        <v>22</v>
      </c>
      <c r="L565" s="2">
        <v>-413.58</v>
      </c>
      <c r="M565" t="s">
        <v>68</v>
      </c>
      <c r="N565" s="2"/>
    </row>
    <row r="566" spans="1:14" x14ac:dyDescent="0.2">
      <c r="A566">
        <f t="shared" si="8"/>
        <v>565</v>
      </c>
      <c r="B566" s="1">
        <v>43846</v>
      </c>
      <c r="C566" t="s">
        <v>647</v>
      </c>
      <c r="D566" t="s">
        <v>923</v>
      </c>
      <c r="E566" t="s">
        <v>706</v>
      </c>
      <c r="F566" t="s">
        <v>75</v>
      </c>
      <c r="G566" t="s">
        <v>35</v>
      </c>
      <c r="H566" t="s">
        <v>913</v>
      </c>
      <c r="I566" t="s">
        <v>21</v>
      </c>
      <c r="J566" t="s">
        <v>22</v>
      </c>
      <c r="L566" s="2">
        <v>-1247.1400000000001</v>
      </c>
      <c r="M566" t="s">
        <v>68</v>
      </c>
      <c r="N566" s="2"/>
    </row>
    <row r="567" spans="1:14" x14ac:dyDescent="0.2">
      <c r="A567">
        <f t="shared" si="8"/>
        <v>566</v>
      </c>
      <c r="B567" s="1">
        <v>43851</v>
      </c>
      <c r="C567" t="s">
        <v>647</v>
      </c>
      <c r="D567" t="s">
        <v>923</v>
      </c>
      <c r="E567" t="s">
        <v>706</v>
      </c>
      <c r="F567" t="s">
        <v>916</v>
      </c>
      <c r="G567" t="s">
        <v>655</v>
      </c>
      <c r="H567" t="s">
        <v>917</v>
      </c>
      <c r="I567" t="s">
        <v>21</v>
      </c>
      <c r="J567" t="s">
        <v>97</v>
      </c>
      <c r="L567" s="2">
        <v>-43.97</v>
      </c>
      <c r="M567" t="s">
        <v>38</v>
      </c>
      <c r="N567" s="2"/>
    </row>
    <row r="568" spans="1:14" x14ac:dyDescent="0.2">
      <c r="A568">
        <f t="shared" si="8"/>
        <v>567</v>
      </c>
      <c r="B568" s="1">
        <v>43851</v>
      </c>
      <c r="C568" t="s">
        <v>647</v>
      </c>
      <c r="D568" t="s">
        <v>923</v>
      </c>
      <c r="E568" t="s">
        <v>706</v>
      </c>
      <c r="F568" t="s">
        <v>915</v>
      </c>
      <c r="G568" t="s">
        <v>655</v>
      </c>
      <c r="H568" t="s">
        <v>918</v>
      </c>
      <c r="I568" t="s">
        <v>21</v>
      </c>
      <c r="J568" t="s">
        <v>59</v>
      </c>
      <c r="L568" s="2">
        <v>-15.99</v>
      </c>
      <c r="M568" t="s">
        <v>38</v>
      </c>
      <c r="N568" s="2"/>
    </row>
    <row r="569" spans="1:14" x14ac:dyDescent="0.2">
      <c r="A569">
        <f t="shared" si="8"/>
        <v>568</v>
      </c>
      <c r="B569" s="1">
        <v>43855</v>
      </c>
      <c r="C569" t="s">
        <v>647</v>
      </c>
      <c r="D569" t="s">
        <v>923</v>
      </c>
      <c r="E569" t="s">
        <v>706</v>
      </c>
      <c r="F569" t="s">
        <v>763</v>
      </c>
      <c r="G569" t="s">
        <v>19</v>
      </c>
      <c r="H569" t="s">
        <v>911</v>
      </c>
      <c r="I569" t="s">
        <v>21</v>
      </c>
      <c r="J569" t="s">
        <v>115</v>
      </c>
      <c r="L569" s="2">
        <v>-1066</v>
      </c>
      <c r="M569" t="s">
        <v>68</v>
      </c>
      <c r="N569" s="2" t="s">
        <v>912</v>
      </c>
    </row>
    <row r="570" spans="1:14" x14ac:dyDescent="0.2">
      <c r="A570">
        <f t="shared" si="8"/>
        <v>569</v>
      </c>
      <c r="B570" s="1">
        <v>43857</v>
      </c>
      <c r="C570" t="s">
        <v>647</v>
      </c>
      <c r="D570" t="s">
        <v>923</v>
      </c>
      <c r="E570" t="s">
        <v>706</v>
      </c>
      <c r="F570" t="s">
        <v>915</v>
      </c>
      <c r="G570" t="s">
        <v>655</v>
      </c>
      <c r="H570" t="s">
        <v>927</v>
      </c>
      <c r="I570" t="s">
        <v>21</v>
      </c>
      <c r="J570" t="s">
        <v>59</v>
      </c>
      <c r="L570" s="2">
        <v>-77.760000000000005</v>
      </c>
      <c r="M570" t="s">
        <v>38</v>
      </c>
    </row>
    <row r="571" spans="1:14" x14ac:dyDescent="0.2">
      <c r="A571">
        <f t="shared" si="8"/>
        <v>570</v>
      </c>
      <c r="B571" s="1">
        <v>43858</v>
      </c>
      <c r="C571" t="s">
        <v>647</v>
      </c>
      <c r="D571" t="s">
        <v>923</v>
      </c>
      <c r="E571" t="s">
        <v>706</v>
      </c>
      <c r="F571" t="s">
        <v>75</v>
      </c>
      <c r="G571" t="s">
        <v>35</v>
      </c>
      <c r="H571" t="s">
        <v>932</v>
      </c>
      <c r="I571" t="s">
        <v>21</v>
      </c>
      <c r="J571" t="s">
        <v>22</v>
      </c>
      <c r="L571" s="2">
        <v>-10.99</v>
      </c>
      <c r="M571" t="s">
        <v>38</v>
      </c>
    </row>
    <row r="572" spans="1:14" x14ac:dyDescent="0.2">
      <c r="A572">
        <f t="shared" si="8"/>
        <v>571</v>
      </c>
      <c r="B572" s="1">
        <v>43850</v>
      </c>
      <c r="C572" t="s">
        <v>647</v>
      </c>
      <c r="D572" t="s">
        <v>923</v>
      </c>
      <c r="E572" t="s">
        <v>706</v>
      </c>
      <c r="F572" t="s">
        <v>916</v>
      </c>
      <c r="G572" t="s">
        <v>655</v>
      </c>
      <c r="H572" t="s">
        <v>940</v>
      </c>
      <c r="I572" t="s">
        <v>21</v>
      </c>
      <c r="J572" t="s">
        <v>97</v>
      </c>
      <c r="L572" s="2">
        <v>-107.7</v>
      </c>
      <c r="M572" t="s">
        <v>645</v>
      </c>
    </row>
    <row r="573" spans="1:14" x14ac:dyDescent="0.2">
      <c r="A573">
        <f t="shared" si="8"/>
        <v>572</v>
      </c>
      <c r="B573" s="1">
        <v>43868</v>
      </c>
      <c r="C573" t="s">
        <v>647</v>
      </c>
      <c r="D573" t="s">
        <v>879</v>
      </c>
      <c r="E573" t="s">
        <v>706</v>
      </c>
      <c r="F573" t="s">
        <v>75</v>
      </c>
      <c r="G573" t="s">
        <v>54</v>
      </c>
      <c r="H573" t="s">
        <v>942</v>
      </c>
      <c r="I573" t="s">
        <v>27</v>
      </c>
      <c r="J573" t="s">
        <v>850</v>
      </c>
      <c r="L573" s="2">
        <v>-26.12</v>
      </c>
      <c r="M573" t="s">
        <v>941</v>
      </c>
    </row>
    <row r="574" spans="1:14" x14ac:dyDescent="0.2">
      <c r="A574">
        <f t="shared" si="8"/>
        <v>573</v>
      </c>
      <c r="B574" s="1">
        <v>43868</v>
      </c>
      <c r="C574" t="s">
        <v>647</v>
      </c>
      <c r="D574" t="s">
        <v>923</v>
      </c>
      <c r="E574" t="s">
        <v>706</v>
      </c>
      <c r="F574" t="s">
        <v>961</v>
      </c>
      <c r="G574" t="s">
        <v>19</v>
      </c>
      <c r="H574" t="s">
        <v>943</v>
      </c>
      <c r="I574" t="s">
        <v>21</v>
      </c>
      <c r="J574" t="s">
        <v>850</v>
      </c>
      <c r="L574" s="2">
        <v>-390.01</v>
      </c>
    </row>
    <row r="575" spans="1:14" x14ac:dyDescent="0.2">
      <c r="A575">
        <f t="shared" si="8"/>
        <v>574</v>
      </c>
      <c r="B575" s="1">
        <v>43870</v>
      </c>
      <c r="C575" t="s">
        <v>647</v>
      </c>
      <c r="D575" t="s">
        <v>923</v>
      </c>
      <c r="E575" t="s">
        <v>706</v>
      </c>
      <c r="F575" t="s">
        <v>960</v>
      </c>
      <c r="G575" t="s">
        <v>19</v>
      </c>
      <c r="H575" t="s">
        <v>959</v>
      </c>
      <c r="I575" t="s">
        <v>21</v>
      </c>
      <c r="J575" t="s">
        <v>47</v>
      </c>
      <c r="L575" s="2">
        <v>-156.21</v>
      </c>
    </row>
    <row r="576" spans="1:14" x14ac:dyDescent="0.2">
      <c r="A576">
        <v>575</v>
      </c>
      <c r="B576" s="1">
        <v>44123</v>
      </c>
      <c r="C576" t="s">
        <v>962</v>
      </c>
      <c r="D576" t="s">
        <v>923</v>
      </c>
      <c r="E576" t="s">
        <v>706</v>
      </c>
      <c r="F576" t="s">
        <v>75</v>
      </c>
      <c r="G576" t="s">
        <v>54</v>
      </c>
      <c r="H576" t="s">
        <v>963</v>
      </c>
      <c r="I576" t="s">
        <v>27</v>
      </c>
      <c r="J576" t="s">
        <v>57</v>
      </c>
      <c r="L576" s="2">
        <v>-206.55</v>
      </c>
      <c r="M576" t="s">
        <v>964</v>
      </c>
    </row>
    <row r="577" spans="1:14" x14ac:dyDescent="0.2">
      <c r="A577">
        <v>576</v>
      </c>
      <c r="B577" s="1">
        <v>44137</v>
      </c>
      <c r="C577" t="s">
        <v>962</v>
      </c>
      <c r="D577" t="s">
        <v>879</v>
      </c>
      <c r="E577" t="s">
        <v>706</v>
      </c>
      <c r="F577" t="s">
        <v>75</v>
      </c>
      <c r="G577" t="s">
        <v>35</v>
      </c>
      <c r="H577" t="s">
        <v>965</v>
      </c>
      <c r="I577" t="s">
        <v>27</v>
      </c>
      <c r="J577" t="s">
        <v>36</v>
      </c>
      <c r="L577" s="2">
        <v>-395.56</v>
      </c>
      <c r="M577" t="s">
        <v>389</v>
      </c>
      <c r="N577" t="s">
        <v>966</v>
      </c>
    </row>
    <row r="578" spans="1:14" x14ac:dyDescent="0.2">
      <c r="A578">
        <v>577</v>
      </c>
      <c r="B578" s="1">
        <v>44145</v>
      </c>
      <c r="C578" t="s">
        <v>962</v>
      </c>
      <c r="D578" t="s">
        <v>923</v>
      </c>
      <c r="E578" t="s">
        <v>967</v>
      </c>
      <c r="F578" t="s">
        <v>968</v>
      </c>
      <c r="G578" t="s">
        <v>19</v>
      </c>
      <c r="H578" t="s">
        <v>969</v>
      </c>
      <c r="I578" t="s">
        <v>970</v>
      </c>
      <c r="J578" t="s">
        <v>25</v>
      </c>
      <c r="L578" s="2">
        <v>-1500</v>
      </c>
    </row>
    <row r="579" spans="1:14" x14ac:dyDescent="0.2">
      <c r="A579">
        <v>578</v>
      </c>
      <c r="B579" s="1">
        <v>44145</v>
      </c>
      <c r="C579" t="s">
        <v>962</v>
      </c>
      <c r="D579" t="s">
        <v>923</v>
      </c>
      <c r="E579" t="s">
        <v>706</v>
      </c>
      <c r="F579" t="s">
        <v>75</v>
      </c>
      <c r="G579" t="s">
        <v>35</v>
      </c>
      <c r="H579" t="s">
        <v>971</v>
      </c>
      <c r="I579" t="s">
        <v>21</v>
      </c>
      <c r="J579" t="s">
        <v>22</v>
      </c>
      <c r="L579" s="2">
        <v>-3101.81</v>
      </c>
      <c r="M579" t="s">
        <v>68</v>
      </c>
    </row>
    <row r="580" spans="1:14" x14ac:dyDescent="0.2">
      <c r="A580">
        <v>579</v>
      </c>
      <c r="B580" s="1">
        <v>44156</v>
      </c>
      <c r="C580" t="s">
        <v>962</v>
      </c>
      <c r="D580" t="s">
        <v>923</v>
      </c>
      <c r="E580" t="s">
        <v>706</v>
      </c>
      <c r="F580" t="s">
        <v>908</v>
      </c>
      <c r="G580" t="s">
        <v>35</v>
      </c>
      <c r="H580" t="s">
        <v>972</v>
      </c>
      <c r="I580" t="s">
        <v>27</v>
      </c>
      <c r="J580" t="s">
        <v>22</v>
      </c>
      <c r="L580" s="2">
        <v>-1300</v>
      </c>
      <c r="M580" t="s">
        <v>973</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201C8-6F5C-415C-80E9-14BB3E1726E7}">
  <sheetPr>
    <tabColor rgb="FFFFFF00"/>
  </sheetPr>
  <dimension ref="A2:AB18"/>
  <sheetViews>
    <sheetView workbookViewId="0">
      <selection activeCell="T12" sqref="T12"/>
    </sheetView>
  </sheetViews>
  <sheetFormatPr baseColWidth="10" defaultColWidth="8.83203125" defaultRowHeight="15" x14ac:dyDescent="0.2"/>
  <cols>
    <col min="1" max="10" width="8.83203125" style="10"/>
    <col min="11" max="11" width="45.5" style="10" bestFit="1" customWidth="1"/>
    <col min="12" max="15" width="8.83203125" style="10"/>
    <col min="16" max="16" width="23.1640625" style="10" customWidth="1"/>
    <col min="17" max="17" width="27.33203125" style="10" customWidth="1"/>
    <col min="18" max="18" width="25.33203125" style="10" customWidth="1"/>
    <col min="19" max="19" width="8.83203125" style="10"/>
    <col min="20" max="20" width="40.6640625" style="10" customWidth="1"/>
    <col min="21" max="21" width="14.33203125" style="10" bestFit="1" customWidth="1"/>
    <col min="22" max="22" width="30.1640625" style="10" bestFit="1" customWidth="1"/>
    <col min="23" max="23" width="18.83203125" style="10" customWidth="1"/>
    <col min="24" max="16384" width="8.83203125" style="10"/>
  </cols>
  <sheetData>
    <row r="2" spans="1:28" ht="16" x14ac:dyDescent="0.2">
      <c r="A2" s="9" t="s">
        <v>919</v>
      </c>
      <c r="B2" s="10" t="s">
        <v>931</v>
      </c>
      <c r="D2" s="9"/>
      <c r="E2" s="9" t="s">
        <v>801</v>
      </c>
      <c r="F2" s="9" t="s">
        <v>920</v>
      </c>
      <c r="H2" s="9" t="s">
        <v>1</v>
      </c>
      <c r="I2" s="9" t="s">
        <v>920</v>
      </c>
      <c r="K2" s="9" t="s">
        <v>669</v>
      </c>
      <c r="L2" s="9"/>
      <c r="P2" s="11" t="s">
        <v>3</v>
      </c>
      <c r="Q2" s="12"/>
      <c r="R2" s="12"/>
      <c r="U2" s="11" t="s">
        <v>5</v>
      </c>
      <c r="V2" s="12"/>
      <c r="W2" s="12"/>
      <c r="Y2" s="10" t="s">
        <v>670</v>
      </c>
      <c r="AB2" s="10" t="s">
        <v>876</v>
      </c>
    </row>
    <row r="3" spans="1:28" ht="48" x14ac:dyDescent="0.2">
      <c r="E3" s="10" t="s">
        <v>923</v>
      </c>
      <c r="F3" s="10" t="s">
        <v>922</v>
      </c>
      <c r="H3" s="10" t="s">
        <v>706</v>
      </c>
      <c r="I3" s="10" t="s">
        <v>938</v>
      </c>
      <c r="P3" s="12" t="s">
        <v>671</v>
      </c>
      <c r="Q3" s="12"/>
      <c r="R3" s="12"/>
      <c r="U3" s="12" t="s">
        <v>672</v>
      </c>
      <c r="V3" s="12"/>
      <c r="W3" s="12"/>
      <c r="AB3" s="10" t="s">
        <v>944</v>
      </c>
    </row>
    <row r="4" spans="1:28" ht="16" x14ac:dyDescent="0.2">
      <c r="A4" s="9" t="s">
        <v>668</v>
      </c>
      <c r="B4" s="10" t="s">
        <v>929</v>
      </c>
      <c r="E4" s="10" t="s">
        <v>879</v>
      </c>
      <c r="F4" s="10" t="s">
        <v>921</v>
      </c>
      <c r="H4" s="10" t="s">
        <v>12</v>
      </c>
      <c r="I4" s="10" t="s">
        <v>939</v>
      </c>
      <c r="K4" s="10" t="s">
        <v>673</v>
      </c>
      <c r="P4" s="11" t="s">
        <v>674</v>
      </c>
      <c r="Q4" s="11" t="s">
        <v>675</v>
      </c>
      <c r="R4" s="11" t="s">
        <v>676</v>
      </c>
      <c r="S4" s="9" t="s">
        <v>677</v>
      </c>
      <c r="U4" s="11" t="s">
        <v>674</v>
      </c>
      <c r="V4" s="11" t="s">
        <v>675</v>
      </c>
      <c r="W4" s="11" t="s">
        <v>676</v>
      </c>
      <c r="Y4" s="10" t="s">
        <v>674</v>
      </c>
      <c r="AB4" s="10" t="s">
        <v>945</v>
      </c>
    </row>
    <row r="5" spans="1:28" ht="32" x14ac:dyDescent="0.2">
      <c r="E5" s="10" t="s">
        <v>841</v>
      </c>
      <c r="F5" s="10" t="s">
        <v>928</v>
      </c>
      <c r="P5" s="11" t="s">
        <v>16</v>
      </c>
      <c r="Q5" s="12"/>
      <c r="R5" s="12"/>
      <c r="U5" s="12" t="s">
        <v>27</v>
      </c>
      <c r="V5" s="12" t="s">
        <v>678</v>
      </c>
      <c r="W5" s="12"/>
      <c r="Y5" s="10" t="s">
        <v>679</v>
      </c>
      <c r="AB5" s="10" t="s">
        <v>958</v>
      </c>
    </row>
    <row r="6" spans="1:28" ht="32" x14ac:dyDescent="0.2">
      <c r="A6" s="9" t="s">
        <v>0</v>
      </c>
      <c r="B6" s="10" t="s">
        <v>930</v>
      </c>
      <c r="E6" s="10" t="s">
        <v>924</v>
      </c>
      <c r="F6" s="10" t="s">
        <v>925</v>
      </c>
      <c r="P6" s="12" t="s">
        <v>164</v>
      </c>
      <c r="Q6" s="12" t="s">
        <v>680</v>
      </c>
      <c r="R6" s="12" t="s">
        <v>681</v>
      </c>
      <c r="S6" s="10" t="s">
        <v>682</v>
      </c>
      <c r="U6" s="12" t="s">
        <v>164</v>
      </c>
      <c r="V6" s="12" t="s">
        <v>680</v>
      </c>
      <c r="W6" s="12"/>
      <c r="Y6" s="10" t="s">
        <v>683</v>
      </c>
    </row>
    <row r="7" spans="1:28" ht="32" x14ac:dyDescent="0.2">
      <c r="P7" s="12" t="s">
        <v>19</v>
      </c>
      <c r="Q7" s="12" t="s">
        <v>688</v>
      </c>
      <c r="R7" s="12" t="s">
        <v>681</v>
      </c>
      <c r="U7" s="12" t="s">
        <v>29</v>
      </c>
      <c r="V7" s="12" t="s">
        <v>684</v>
      </c>
      <c r="W7" s="12"/>
      <c r="Y7" s="10" t="s">
        <v>685</v>
      </c>
    </row>
    <row r="8" spans="1:28" ht="64" x14ac:dyDescent="0.2">
      <c r="P8" s="12" t="s">
        <v>35</v>
      </c>
      <c r="Q8" s="12" t="s">
        <v>692</v>
      </c>
      <c r="R8" s="12" t="s">
        <v>681</v>
      </c>
      <c r="U8" s="12" t="s">
        <v>21</v>
      </c>
      <c r="V8" s="12" t="s">
        <v>689</v>
      </c>
      <c r="W8" s="12"/>
      <c r="Y8" s="10" t="s">
        <v>687</v>
      </c>
    </row>
    <row r="9" spans="1:28" ht="32" x14ac:dyDescent="0.2">
      <c r="P9" s="12" t="s">
        <v>655</v>
      </c>
      <c r="Q9" s="12" t="s">
        <v>693</v>
      </c>
      <c r="R9" s="12" t="s">
        <v>681</v>
      </c>
      <c r="S9" s="10" t="s">
        <v>682</v>
      </c>
      <c r="U9" s="12" t="s">
        <v>17</v>
      </c>
      <c r="V9" s="12"/>
      <c r="W9" s="12" t="s">
        <v>691</v>
      </c>
      <c r="Y9" s="10" t="s">
        <v>690</v>
      </c>
    </row>
    <row r="10" spans="1:28" ht="32" x14ac:dyDescent="0.2">
      <c r="P10" s="12" t="s">
        <v>30</v>
      </c>
      <c r="Q10" s="12" t="s">
        <v>694</v>
      </c>
      <c r="R10" s="12" t="s">
        <v>695</v>
      </c>
      <c r="U10" s="12" t="s">
        <v>14</v>
      </c>
      <c r="V10" s="12"/>
      <c r="W10" s="12"/>
    </row>
    <row r="11" spans="1:28" ht="32" x14ac:dyDescent="0.2">
      <c r="P11" s="12" t="s">
        <v>14</v>
      </c>
      <c r="Q11" s="12" t="s">
        <v>696</v>
      </c>
      <c r="R11" s="12" t="s">
        <v>695</v>
      </c>
      <c r="U11" s="12" t="s">
        <v>30</v>
      </c>
      <c r="V11" s="12"/>
      <c r="W11" s="12"/>
    </row>
    <row r="12" spans="1:28" ht="32" x14ac:dyDescent="0.2">
      <c r="P12" s="12" t="s">
        <v>697</v>
      </c>
      <c r="Q12" s="12" t="s">
        <v>698</v>
      </c>
      <c r="R12" s="12" t="s">
        <v>681</v>
      </c>
      <c r="U12" s="10" t="s">
        <v>697</v>
      </c>
    </row>
    <row r="13" spans="1:28" ht="32" x14ac:dyDescent="0.2">
      <c r="P13" s="10" t="s">
        <v>656</v>
      </c>
      <c r="Q13" s="12" t="s">
        <v>699</v>
      </c>
      <c r="R13" s="10" t="s">
        <v>875</v>
      </c>
      <c r="U13" s="10" t="s">
        <v>649</v>
      </c>
    </row>
    <row r="14" spans="1:28" ht="48" x14ac:dyDescent="0.2">
      <c r="P14" s="10" t="s">
        <v>849</v>
      </c>
      <c r="Q14" s="12" t="s">
        <v>686</v>
      </c>
      <c r="U14" s="12"/>
      <c r="V14" s="12"/>
      <c r="W14" s="12"/>
    </row>
    <row r="15" spans="1:28" x14ac:dyDescent="0.2">
      <c r="P15" s="10" t="s">
        <v>849</v>
      </c>
      <c r="U15" s="12"/>
      <c r="V15" s="12"/>
      <c r="W15" s="12"/>
    </row>
    <row r="16" spans="1:28" x14ac:dyDescent="0.2">
      <c r="P16" s="10" t="s">
        <v>837</v>
      </c>
      <c r="U16" s="12"/>
      <c r="V16" s="12"/>
      <c r="W16" s="12"/>
    </row>
    <row r="17" spans="16:16" x14ac:dyDescent="0.2">
      <c r="P17" s="10" t="s">
        <v>54</v>
      </c>
    </row>
    <row r="18" spans="16:16" x14ac:dyDescent="0.2">
      <c r="P18" s="10" t="s">
        <v>155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B4ABD-EEA3-489B-89C8-30D5D678EEA2}">
  <sheetPr>
    <tabColor rgb="FFFFFF00"/>
  </sheetPr>
  <dimension ref="A1:E21"/>
  <sheetViews>
    <sheetView zoomScale="83" workbookViewId="0">
      <selection activeCell="J41" sqref="J41"/>
    </sheetView>
  </sheetViews>
  <sheetFormatPr baseColWidth="10" defaultColWidth="8.83203125" defaultRowHeight="15" x14ac:dyDescent="0.2"/>
  <cols>
    <col min="1" max="1" width="25.5" bestFit="1" customWidth="1"/>
    <col min="2" max="2" width="16.1640625" bestFit="1" customWidth="1"/>
    <col min="3" max="7" width="10.83203125" bestFit="1" customWidth="1"/>
    <col min="8" max="8" width="11.83203125" bestFit="1" customWidth="1"/>
  </cols>
  <sheetData>
    <row r="1" spans="1:5" ht="64" x14ac:dyDescent="0.2">
      <c r="E1" s="32" t="str">
        <f>"Department Expense Distribution "&amp;B6</f>
        <v>Department Expense Distribution 2018-2019</v>
      </c>
    </row>
    <row r="2" spans="1:5" x14ac:dyDescent="0.2">
      <c r="A2" s="15" t="s">
        <v>1</v>
      </c>
      <c r="B2" t="s">
        <v>706</v>
      </c>
    </row>
    <row r="3" spans="1:5" x14ac:dyDescent="0.2">
      <c r="A3" s="15" t="s">
        <v>3</v>
      </c>
      <c r="B3" t="s">
        <v>877</v>
      </c>
    </row>
    <row r="5" spans="1:5" x14ac:dyDescent="0.2">
      <c r="A5" s="15" t="s">
        <v>891</v>
      </c>
      <c r="B5" s="15" t="s">
        <v>826</v>
      </c>
    </row>
    <row r="6" spans="1:5" x14ac:dyDescent="0.2">
      <c r="A6" s="15" t="s">
        <v>823</v>
      </c>
      <c r="B6" t="s">
        <v>11</v>
      </c>
      <c r="C6" t="s">
        <v>825</v>
      </c>
    </row>
    <row r="7" spans="1:5" x14ac:dyDescent="0.2">
      <c r="A7" s="20" t="s">
        <v>47</v>
      </c>
      <c r="B7" s="2">
        <v>1793.29</v>
      </c>
      <c r="C7" s="2">
        <v>1793.29</v>
      </c>
    </row>
    <row r="8" spans="1:5" x14ac:dyDescent="0.2">
      <c r="A8" s="20" t="s">
        <v>50</v>
      </c>
      <c r="B8" s="2">
        <v>2091.5299999999997</v>
      </c>
      <c r="C8" s="2">
        <v>2091.5299999999997</v>
      </c>
    </row>
    <row r="9" spans="1:5" x14ac:dyDescent="0.2">
      <c r="A9" s="20" t="s">
        <v>66</v>
      </c>
      <c r="B9" s="2">
        <v>1924.8899999999999</v>
      </c>
      <c r="C9" s="2">
        <v>1924.8899999999999</v>
      </c>
    </row>
    <row r="10" spans="1:5" x14ac:dyDescent="0.2">
      <c r="A10" s="20" t="s">
        <v>57</v>
      </c>
      <c r="B10" s="2">
        <v>1562.4600000000003</v>
      </c>
      <c r="C10" s="2">
        <v>1562.4600000000003</v>
      </c>
    </row>
    <row r="11" spans="1:5" x14ac:dyDescent="0.2">
      <c r="A11" s="20" t="s">
        <v>64</v>
      </c>
      <c r="B11" s="2">
        <v>1197.8800000000001</v>
      </c>
      <c r="C11" s="2">
        <v>1197.8800000000001</v>
      </c>
    </row>
    <row r="12" spans="1:5" x14ac:dyDescent="0.2">
      <c r="A12" s="20" t="s">
        <v>33</v>
      </c>
      <c r="B12" s="2">
        <v>4994.8200000000006</v>
      </c>
      <c r="C12" s="2">
        <v>4994.8200000000006</v>
      </c>
    </row>
    <row r="13" spans="1:5" x14ac:dyDescent="0.2">
      <c r="A13" s="20" t="s">
        <v>25</v>
      </c>
      <c r="B13" s="2">
        <v>23078.649999999994</v>
      </c>
      <c r="C13" s="2">
        <v>23078.649999999994</v>
      </c>
    </row>
    <row r="14" spans="1:5" x14ac:dyDescent="0.2">
      <c r="A14" s="20" t="s">
        <v>81</v>
      </c>
      <c r="B14" s="2">
        <v>64.95</v>
      </c>
      <c r="C14" s="2">
        <v>64.95</v>
      </c>
    </row>
    <row r="15" spans="1:5" x14ac:dyDescent="0.2">
      <c r="A15" s="20" t="s">
        <v>59</v>
      </c>
      <c r="B15" s="2">
        <v>1045.56</v>
      </c>
      <c r="C15" s="2">
        <v>1045.56</v>
      </c>
    </row>
    <row r="16" spans="1:5" x14ac:dyDescent="0.2">
      <c r="A16" s="20" t="s">
        <v>115</v>
      </c>
      <c r="B16" s="2">
        <v>3315.39</v>
      </c>
      <c r="C16" s="2">
        <v>3315.39</v>
      </c>
    </row>
    <row r="17" spans="1:3" x14ac:dyDescent="0.2">
      <c r="A17" s="20" t="s">
        <v>31</v>
      </c>
      <c r="B17" s="2">
        <v>2377.8500000000004</v>
      </c>
      <c r="C17" s="2">
        <v>2377.8500000000004</v>
      </c>
    </row>
    <row r="18" spans="1:3" x14ac:dyDescent="0.2">
      <c r="A18" s="20" t="s">
        <v>36</v>
      </c>
      <c r="B18" s="2">
        <v>2002.6799999999998</v>
      </c>
      <c r="C18" s="2">
        <v>2002.6799999999998</v>
      </c>
    </row>
    <row r="19" spans="1:3" x14ac:dyDescent="0.2">
      <c r="A19" s="20" t="s">
        <v>97</v>
      </c>
      <c r="B19" s="2">
        <v>1175.81</v>
      </c>
      <c r="C19" s="2">
        <v>1175.81</v>
      </c>
    </row>
    <row r="20" spans="1:3" x14ac:dyDescent="0.2">
      <c r="A20" s="20" t="s">
        <v>22</v>
      </c>
      <c r="B20" s="2">
        <v>13913.309999999998</v>
      </c>
      <c r="C20" s="2">
        <v>13913.309999999998</v>
      </c>
    </row>
    <row r="21" spans="1:3" x14ac:dyDescent="0.2">
      <c r="A21" s="20" t="s">
        <v>825</v>
      </c>
      <c r="B21" s="2">
        <v>60539.07</v>
      </c>
      <c r="C21" s="2">
        <v>60539.069999999978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28B32-5DF4-431E-8B4C-ED3D3A82C912}">
  <sheetPr>
    <tabColor rgb="FFFFFF00"/>
  </sheetPr>
  <dimension ref="A3:D7"/>
  <sheetViews>
    <sheetView topLeftCell="A4" zoomScale="125" workbookViewId="0">
      <selection activeCell="B42" sqref="B42"/>
    </sheetView>
  </sheetViews>
  <sheetFormatPr baseColWidth="10" defaultColWidth="8.83203125" defaultRowHeight="15" x14ac:dyDescent="0.2"/>
  <cols>
    <col min="1" max="1" width="25.83203125" bestFit="1" customWidth="1"/>
    <col min="2" max="2" width="14.83203125" bestFit="1" customWidth="1"/>
    <col min="3" max="3" width="10.33203125" bestFit="1" customWidth="1"/>
  </cols>
  <sheetData>
    <row r="3" spans="1:4" x14ac:dyDescent="0.2">
      <c r="A3" s="15" t="s">
        <v>1</v>
      </c>
      <c r="B3" t="s">
        <v>706</v>
      </c>
    </row>
    <row r="5" spans="1:4" x14ac:dyDescent="0.2">
      <c r="A5" s="15" t="s">
        <v>891</v>
      </c>
      <c r="B5" s="15" t="s">
        <v>826</v>
      </c>
    </row>
    <row r="6" spans="1:4" x14ac:dyDescent="0.2">
      <c r="A6" s="15" t="s">
        <v>823</v>
      </c>
      <c r="B6" t="s">
        <v>825</v>
      </c>
      <c r="D6" s="15"/>
    </row>
    <row r="7" spans="1:4" x14ac:dyDescent="0.2">
      <c r="A7" s="20" t="s">
        <v>825</v>
      </c>
      <c r="B7" s="2">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89913-38A7-4066-B996-043CAFE135E1}">
  <sheetPr>
    <tabColor rgb="FFFFFF00"/>
  </sheetPr>
  <dimension ref="A1:E7"/>
  <sheetViews>
    <sheetView zoomScale="53" workbookViewId="0">
      <selection activeCell="J41" sqref="J41"/>
    </sheetView>
  </sheetViews>
  <sheetFormatPr baseColWidth="10" defaultColWidth="8.83203125" defaultRowHeight="15" x14ac:dyDescent="0.2"/>
  <cols>
    <col min="1" max="1" width="27.83203125" bestFit="1" customWidth="1"/>
    <col min="2" max="2" width="18.33203125" bestFit="1" customWidth="1"/>
    <col min="3" max="4" width="11.83203125" bestFit="1" customWidth="1"/>
    <col min="5" max="5" width="48.33203125" bestFit="1" customWidth="1"/>
    <col min="6" max="7" width="10" bestFit="1" customWidth="1"/>
    <col min="8" max="8" width="11.1640625" bestFit="1" customWidth="1"/>
  </cols>
  <sheetData>
    <row r="1" spans="1:5" x14ac:dyDescent="0.2">
      <c r="A1" s="15" t="s">
        <v>1</v>
      </c>
      <c r="B1" t="s">
        <v>706</v>
      </c>
      <c r="E1" t="str">
        <f>"Name Caregory Expense Distribution "&amp;B4</f>
        <v>Name Caregory Expense Distribution 2018-2019</v>
      </c>
    </row>
    <row r="3" spans="1:5" x14ac:dyDescent="0.2">
      <c r="A3" s="15" t="s">
        <v>891</v>
      </c>
      <c r="B3" s="15" t="s">
        <v>826</v>
      </c>
    </row>
    <row r="4" spans="1:5" x14ac:dyDescent="0.2">
      <c r="A4" s="15" t="s">
        <v>823</v>
      </c>
      <c r="B4" t="s">
        <v>11</v>
      </c>
      <c r="C4" t="s">
        <v>825</v>
      </c>
    </row>
    <row r="5" spans="1:5" x14ac:dyDescent="0.2">
      <c r="A5" s="20" t="s">
        <v>19</v>
      </c>
      <c r="B5" s="2">
        <v>4506.0700000000006</v>
      </c>
      <c r="C5" s="2">
        <v>4506.0700000000006</v>
      </c>
    </row>
    <row r="6" spans="1:5" x14ac:dyDescent="0.2">
      <c r="A6" s="20" t="s">
        <v>155</v>
      </c>
      <c r="B6" s="2">
        <v>488.75</v>
      </c>
      <c r="C6" s="2">
        <v>488.75</v>
      </c>
    </row>
    <row r="7" spans="1:5" x14ac:dyDescent="0.2">
      <c r="A7" s="20" t="s">
        <v>825</v>
      </c>
      <c r="B7" s="2">
        <v>4994.8200000000006</v>
      </c>
      <c r="C7" s="2">
        <v>4994.8200000000006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4CED3-C7B8-4AF9-AD00-4ABDED40B3BF}">
  <sheetPr>
    <tabColor rgb="FFFFFF00"/>
  </sheetPr>
  <dimension ref="A1:E5"/>
  <sheetViews>
    <sheetView zoomScale="53" workbookViewId="0">
      <selection activeCell="J41" sqref="J41"/>
    </sheetView>
  </sheetViews>
  <sheetFormatPr baseColWidth="10" defaultColWidth="8.83203125" defaultRowHeight="15" x14ac:dyDescent="0.2"/>
  <cols>
    <col min="1" max="1" width="27.83203125" bestFit="1" customWidth="1"/>
    <col min="2" max="2" width="18.33203125" bestFit="1" customWidth="1"/>
    <col min="3" max="3" width="11.83203125" bestFit="1" customWidth="1"/>
    <col min="4" max="4" width="16" bestFit="1" customWidth="1"/>
    <col min="5" max="5" width="49.1640625" bestFit="1" customWidth="1"/>
    <col min="6" max="7" width="17.33203125" bestFit="1" customWidth="1"/>
    <col min="8" max="8" width="16.1640625" bestFit="1" customWidth="1"/>
  </cols>
  <sheetData>
    <row r="1" spans="1:5" x14ac:dyDescent="0.2">
      <c r="A1" s="15" t="s">
        <v>1</v>
      </c>
      <c r="B1" t="s">
        <v>706</v>
      </c>
      <c r="E1" t="str">
        <f>"Spend Category Expense Distribution "&amp;B4</f>
        <v>Spend Category Expense Distribution Grand Total</v>
      </c>
    </row>
    <row r="3" spans="1:5" x14ac:dyDescent="0.2">
      <c r="A3" s="15" t="s">
        <v>891</v>
      </c>
      <c r="B3" s="15" t="s">
        <v>826</v>
      </c>
    </row>
    <row r="4" spans="1:5" x14ac:dyDescent="0.2">
      <c r="A4" s="15" t="s">
        <v>823</v>
      </c>
      <c r="B4" t="s">
        <v>825</v>
      </c>
    </row>
    <row r="5" spans="1:5" x14ac:dyDescent="0.2">
      <c r="A5" s="20" t="s">
        <v>825</v>
      </c>
      <c r="B5" s="2">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AAA50-8BF3-43CC-8031-00CC55B5EF6C}">
  <sheetPr>
    <tabColor rgb="FFFFFF00"/>
  </sheetPr>
  <dimension ref="A1:F48"/>
  <sheetViews>
    <sheetView zoomScale="53" workbookViewId="0">
      <selection activeCell="J41" sqref="J41"/>
    </sheetView>
  </sheetViews>
  <sheetFormatPr baseColWidth="10" defaultColWidth="8.83203125" defaultRowHeight="15" x14ac:dyDescent="0.2"/>
  <cols>
    <col min="1" max="1" width="38.5" bestFit="1" customWidth="1"/>
    <col min="2" max="2" width="23.1640625" bestFit="1" customWidth="1"/>
    <col min="3" max="3" width="15.6640625" bestFit="1" customWidth="1"/>
    <col min="4" max="4" width="11.1640625" bestFit="1" customWidth="1"/>
    <col min="5" max="5" width="12.1640625" bestFit="1" customWidth="1"/>
    <col min="6" max="7" width="11.1640625" bestFit="1" customWidth="1"/>
    <col min="8" max="8" width="12.1640625" bestFit="1" customWidth="1"/>
    <col min="9" max="9" width="13.6640625" bestFit="1" customWidth="1"/>
    <col min="10" max="10" width="7.5" bestFit="1" customWidth="1"/>
    <col min="11" max="11" width="10" bestFit="1" customWidth="1"/>
    <col min="12" max="12" width="8.5" bestFit="1" customWidth="1"/>
    <col min="13" max="13" width="12.1640625" bestFit="1" customWidth="1"/>
    <col min="14" max="14" width="14.5" bestFit="1" customWidth="1"/>
    <col min="15" max="15" width="28.1640625" bestFit="1" customWidth="1"/>
    <col min="16" max="16" width="14.5" bestFit="1" customWidth="1"/>
    <col min="17" max="17" width="28.1640625" bestFit="1" customWidth="1"/>
    <col min="18" max="18" width="14.5" bestFit="1" customWidth="1"/>
    <col min="19" max="19" width="28.1640625" bestFit="1" customWidth="1"/>
    <col min="20" max="20" width="14.5" bestFit="1" customWidth="1"/>
    <col min="21" max="21" width="28.1640625" bestFit="1" customWidth="1"/>
    <col min="22" max="22" width="14.5" bestFit="1" customWidth="1"/>
    <col min="23" max="23" width="28.1640625" bestFit="1" customWidth="1"/>
    <col min="24" max="24" width="19.5" bestFit="1" customWidth="1"/>
    <col min="25" max="25" width="33.1640625" bestFit="1" customWidth="1"/>
  </cols>
  <sheetData>
    <row r="1" spans="1:3" x14ac:dyDescent="0.2">
      <c r="A1" s="15" t="s">
        <v>1</v>
      </c>
      <c r="B1" t="s">
        <v>706</v>
      </c>
    </row>
    <row r="2" spans="1:3" x14ac:dyDescent="0.2">
      <c r="A2" s="15" t="s">
        <v>6</v>
      </c>
      <c r="B2" t="s">
        <v>877</v>
      </c>
    </row>
    <row r="4" spans="1:3" x14ac:dyDescent="0.2">
      <c r="A4" s="15" t="s">
        <v>891</v>
      </c>
      <c r="B4" s="15" t="s">
        <v>826</v>
      </c>
    </row>
    <row r="5" spans="1:3" x14ac:dyDescent="0.2">
      <c r="A5" s="15" t="s">
        <v>823</v>
      </c>
      <c r="B5" t="s">
        <v>11</v>
      </c>
      <c r="C5" t="s">
        <v>647</v>
      </c>
    </row>
    <row r="6" spans="1:3" x14ac:dyDescent="0.2">
      <c r="A6" s="29" t="s">
        <v>865</v>
      </c>
      <c r="B6" s="2">
        <v>0</v>
      </c>
      <c r="C6" s="2">
        <v>117.39</v>
      </c>
    </row>
    <row r="7" spans="1:3" x14ac:dyDescent="0.2">
      <c r="A7" s="29" t="s">
        <v>868</v>
      </c>
      <c r="B7" s="2">
        <v>0</v>
      </c>
      <c r="C7" s="2">
        <v>117.4</v>
      </c>
    </row>
    <row r="8" spans="1:3" x14ac:dyDescent="0.2">
      <c r="A8" s="29" t="s">
        <v>866</v>
      </c>
      <c r="B8" s="2">
        <v>3198.12</v>
      </c>
      <c r="C8" s="2">
        <v>0</v>
      </c>
    </row>
    <row r="9" spans="1:3" x14ac:dyDescent="0.2">
      <c r="A9" s="29" t="s">
        <v>867</v>
      </c>
      <c r="B9" s="2">
        <v>4085.8100000000004</v>
      </c>
      <c r="C9" s="2">
        <v>1132.32</v>
      </c>
    </row>
    <row r="10" spans="1:3" x14ac:dyDescent="0.2">
      <c r="A10" s="29" t="s">
        <v>857</v>
      </c>
      <c r="B10" s="2">
        <v>3545.63</v>
      </c>
      <c r="C10" s="2">
        <v>1070.33</v>
      </c>
    </row>
    <row r="11" spans="1:3" x14ac:dyDescent="0.2">
      <c r="A11" s="29" t="s">
        <v>858</v>
      </c>
      <c r="B11" s="2">
        <v>3197.43</v>
      </c>
      <c r="C11" s="2">
        <v>854.2</v>
      </c>
    </row>
    <row r="12" spans="1:3" x14ac:dyDescent="0.2">
      <c r="A12" s="29" t="s">
        <v>859</v>
      </c>
      <c r="B12" s="2">
        <v>5772.87</v>
      </c>
      <c r="C12" s="2">
        <v>163.99</v>
      </c>
    </row>
    <row r="13" spans="1:3" x14ac:dyDescent="0.2">
      <c r="A13" s="29" t="s">
        <v>860</v>
      </c>
      <c r="B13" s="2">
        <v>2745.87</v>
      </c>
      <c r="C13" s="2">
        <v>3888.38</v>
      </c>
    </row>
    <row r="14" spans="1:3" x14ac:dyDescent="0.2">
      <c r="A14" s="29" t="s">
        <v>861</v>
      </c>
      <c r="B14" s="2">
        <v>1679.22</v>
      </c>
      <c r="C14" s="2">
        <v>156.21</v>
      </c>
    </row>
    <row r="15" spans="1:3" x14ac:dyDescent="0.2">
      <c r="A15" s="29" t="s">
        <v>862</v>
      </c>
      <c r="B15" s="2">
        <v>4739.2300000000005</v>
      </c>
      <c r="C15" s="2">
        <v>0</v>
      </c>
    </row>
    <row r="16" spans="1:3" x14ac:dyDescent="0.2">
      <c r="A16" s="29" t="s">
        <v>863</v>
      </c>
      <c r="B16" s="2">
        <v>29825.02</v>
      </c>
      <c r="C16" s="2">
        <v>0</v>
      </c>
    </row>
    <row r="17" spans="1:4" x14ac:dyDescent="0.2">
      <c r="A17" s="29" t="s">
        <v>864</v>
      </c>
      <c r="B17" s="2">
        <v>1749.87</v>
      </c>
      <c r="C17" s="2">
        <v>6176.76</v>
      </c>
    </row>
    <row r="18" spans="1:4" x14ac:dyDescent="0.2">
      <c r="A18" s="29" t="s">
        <v>825</v>
      </c>
      <c r="B18" s="2">
        <v>60539.070000000014</v>
      </c>
      <c r="C18" s="2">
        <v>13676.98</v>
      </c>
    </row>
    <row r="21" spans="1:4" x14ac:dyDescent="0.2">
      <c r="A21" s="21" t="s">
        <v>893</v>
      </c>
      <c r="B21" s="22">
        <v>58723.27</v>
      </c>
      <c r="C21" s="22">
        <v>50914.93</v>
      </c>
    </row>
    <row r="22" spans="1:4" x14ac:dyDescent="0.2">
      <c r="A22" s="1" t="str">
        <f>A6</f>
        <v>Jun</v>
      </c>
      <c r="B22" s="2">
        <f>B6</f>
        <v>0</v>
      </c>
      <c r="C22" s="2">
        <f>GETPIVOTDATA("Absolute Value Amount",$A$4,"Transaction Date",5,"Academic Year","2019-2020")+GETPIVOTDATA("Absolute Value Amount",$A$4,"Transaction Date",6,"Academic Year","2019-2020")</f>
        <v>6294.1500000000005</v>
      </c>
      <c r="D22" s="2"/>
    </row>
    <row r="23" spans="1:4" x14ac:dyDescent="0.2">
      <c r="A23" s="1" t="str">
        <f t="shared" ref="A23" si="0">A7</f>
        <v>Jul</v>
      </c>
      <c r="B23" s="2">
        <f>B7+B22</f>
        <v>0</v>
      </c>
      <c r="C23" s="2">
        <f>C7+C22</f>
        <v>6411.55</v>
      </c>
      <c r="D23" s="2"/>
    </row>
    <row r="24" spans="1:4" x14ac:dyDescent="0.2">
      <c r="A24" s="1" t="str">
        <f t="shared" ref="A24" si="1">A8</f>
        <v>Aug</v>
      </c>
      <c r="B24" s="2">
        <f t="shared" ref="B24:B33" si="2">B8+B23</f>
        <v>3198.12</v>
      </c>
      <c r="C24" s="2">
        <f t="shared" ref="C24:C32" si="3">C8+C23</f>
        <v>6411.55</v>
      </c>
      <c r="D24" s="2"/>
    </row>
    <row r="25" spans="1:4" x14ac:dyDescent="0.2">
      <c r="A25" s="1" t="str">
        <f t="shared" ref="A25" si="4">A9</f>
        <v>Sep</v>
      </c>
      <c r="B25" s="2">
        <f t="shared" si="2"/>
        <v>7283.93</v>
      </c>
      <c r="C25" s="2">
        <f t="shared" si="3"/>
        <v>7543.87</v>
      </c>
      <c r="D25" s="2"/>
    </row>
    <row r="26" spans="1:4" x14ac:dyDescent="0.2">
      <c r="A26" s="1" t="str">
        <f t="shared" ref="A26" si="5">A10</f>
        <v>Oct</v>
      </c>
      <c r="B26" s="2">
        <f t="shared" si="2"/>
        <v>10829.560000000001</v>
      </c>
      <c r="C26" s="2">
        <f t="shared" si="3"/>
        <v>8614.2000000000007</v>
      </c>
      <c r="D26" s="2"/>
    </row>
    <row r="27" spans="1:4" x14ac:dyDescent="0.2">
      <c r="A27" s="1" t="str">
        <f t="shared" ref="A27" si="6">A11</f>
        <v>Nov</v>
      </c>
      <c r="B27" s="2">
        <f t="shared" si="2"/>
        <v>14026.990000000002</v>
      </c>
      <c r="C27" s="2">
        <f t="shared" si="3"/>
        <v>9468.4000000000015</v>
      </c>
      <c r="D27" s="2"/>
    </row>
    <row r="28" spans="1:4" x14ac:dyDescent="0.2">
      <c r="A28" s="1" t="str">
        <f t="shared" ref="A28" si="7">A12</f>
        <v>Dec</v>
      </c>
      <c r="B28" s="2">
        <f t="shared" si="2"/>
        <v>19799.86</v>
      </c>
      <c r="C28" s="2">
        <f t="shared" si="3"/>
        <v>9632.3900000000012</v>
      </c>
      <c r="D28" s="2"/>
    </row>
    <row r="29" spans="1:4" x14ac:dyDescent="0.2">
      <c r="A29" s="1" t="str">
        <f t="shared" ref="A29" si="8">A13</f>
        <v>Jan</v>
      </c>
      <c r="B29" s="2">
        <f t="shared" si="2"/>
        <v>22545.73</v>
      </c>
      <c r="C29" s="2">
        <f t="shared" si="3"/>
        <v>13520.77</v>
      </c>
      <c r="D29" s="2"/>
    </row>
    <row r="30" spans="1:4" x14ac:dyDescent="0.2">
      <c r="A30" s="1" t="str">
        <f t="shared" ref="A30" si="9">A14</f>
        <v>Feb</v>
      </c>
      <c r="B30" s="2">
        <f t="shared" si="2"/>
        <v>24224.95</v>
      </c>
      <c r="C30" s="2">
        <f t="shared" si="3"/>
        <v>13676.98</v>
      </c>
      <c r="D30" s="2"/>
    </row>
    <row r="31" spans="1:4" x14ac:dyDescent="0.2">
      <c r="A31" s="1" t="str">
        <f t="shared" ref="A31" si="10">A15</f>
        <v>Mar</v>
      </c>
      <c r="B31" s="2">
        <f t="shared" si="2"/>
        <v>28964.18</v>
      </c>
      <c r="C31" s="2">
        <f t="shared" si="3"/>
        <v>13676.98</v>
      </c>
      <c r="D31" s="2"/>
    </row>
    <row r="32" spans="1:4" x14ac:dyDescent="0.2">
      <c r="A32" s="1" t="str">
        <f t="shared" ref="A32" si="11">A16</f>
        <v>Apr</v>
      </c>
      <c r="B32" s="2">
        <f t="shared" si="2"/>
        <v>58789.2</v>
      </c>
      <c r="C32" s="2">
        <f t="shared" si="3"/>
        <v>13676.98</v>
      </c>
      <c r="D32" s="2"/>
    </row>
    <row r="33" spans="1:6" x14ac:dyDescent="0.2">
      <c r="A33" s="1" t="str">
        <f t="shared" ref="A33" si="12">A17</f>
        <v>May</v>
      </c>
      <c r="B33" s="2">
        <f t="shared" si="2"/>
        <v>60539.07</v>
      </c>
      <c r="C33" s="2">
        <f>C32</f>
        <v>13676.98</v>
      </c>
      <c r="D33" s="2"/>
    </row>
    <row r="34" spans="1:6" x14ac:dyDescent="0.2">
      <c r="A34" s="1"/>
      <c r="B34" s="2"/>
      <c r="C34" s="2"/>
      <c r="D34" s="2"/>
    </row>
    <row r="36" spans="1:6" x14ac:dyDescent="0.2">
      <c r="A36" s="22" t="str">
        <f>A21</f>
        <v>Allocated</v>
      </c>
      <c r="B36" s="22">
        <f t="shared" ref="B36:C36" si="13">B21</f>
        <v>58723.27</v>
      </c>
      <c r="C36" s="22">
        <f t="shared" si="13"/>
        <v>50914.93</v>
      </c>
      <c r="D36" s="21">
        <v>1</v>
      </c>
    </row>
    <row r="37" spans="1:6" x14ac:dyDescent="0.2">
      <c r="A37" s="2" t="str">
        <f t="shared" ref="A37:A48" si="14">A22</f>
        <v>Jun</v>
      </c>
      <c r="B37" s="25">
        <f>B22/$B$36</f>
        <v>0</v>
      </c>
      <c r="C37" s="25">
        <f>C22/$C$36</f>
        <v>0.12362091040879365</v>
      </c>
      <c r="D37" s="30">
        <f>1/12</f>
        <v>8.3333333333333329E-2</v>
      </c>
      <c r="E37" s="25"/>
    </row>
    <row r="38" spans="1:6" x14ac:dyDescent="0.2">
      <c r="A38" s="2" t="str">
        <f t="shared" si="14"/>
        <v>Jul</v>
      </c>
      <c r="B38" s="25">
        <f t="shared" ref="B38:B48" si="15">B23/$B$36</f>
        <v>0</v>
      </c>
      <c r="C38" s="25">
        <f t="shared" ref="C38:C48" si="16">C23/$C$36</f>
        <v>0.1259267173695417</v>
      </c>
      <c r="D38" s="30">
        <f>1/12+D37</f>
        <v>0.16666666666666666</v>
      </c>
    </row>
    <row r="39" spans="1:6" x14ac:dyDescent="0.2">
      <c r="A39" s="2" t="str">
        <f t="shared" si="14"/>
        <v>Aug</v>
      </c>
      <c r="B39" s="25">
        <f t="shared" si="15"/>
        <v>5.446086364059767E-2</v>
      </c>
      <c r="C39" s="25">
        <f t="shared" si="16"/>
        <v>0.1259267173695417</v>
      </c>
      <c r="D39" s="30">
        <f t="shared" ref="D39:D48" si="17">1/12+D38</f>
        <v>0.25</v>
      </c>
    </row>
    <row r="40" spans="1:6" x14ac:dyDescent="0.2">
      <c r="A40" s="2" t="str">
        <f t="shared" si="14"/>
        <v>Sep</v>
      </c>
      <c r="B40" s="25">
        <f t="shared" si="15"/>
        <v>0.12403822198593506</v>
      </c>
      <c r="C40" s="25">
        <f t="shared" si="16"/>
        <v>0.14816616658414339</v>
      </c>
      <c r="D40" s="30">
        <f t="shared" si="17"/>
        <v>0.33333333333333331</v>
      </c>
      <c r="F40" s="31"/>
    </row>
    <row r="41" spans="1:6" x14ac:dyDescent="0.2">
      <c r="A41" s="2" t="str">
        <f t="shared" si="14"/>
        <v>Oct</v>
      </c>
      <c r="B41" s="25">
        <f t="shared" si="15"/>
        <v>0.18441684190951904</v>
      </c>
      <c r="C41" s="25">
        <f t="shared" si="16"/>
        <v>0.16918809472977769</v>
      </c>
      <c r="D41" s="30">
        <f t="shared" si="17"/>
        <v>0.41666666666666663</v>
      </c>
    </row>
    <row r="42" spans="1:6" x14ac:dyDescent="0.2">
      <c r="A42" s="2" t="str">
        <f t="shared" si="14"/>
        <v>Nov</v>
      </c>
      <c r="B42" s="25">
        <f t="shared" si="15"/>
        <v>0.23886595552325343</v>
      </c>
      <c r="C42" s="25">
        <f t="shared" si="16"/>
        <v>0.18596509903872993</v>
      </c>
      <c r="D42" s="30">
        <f t="shared" si="17"/>
        <v>0.49999999999999994</v>
      </c>
    </row>
    <row r="43" spans="1:6" x14ac:dyDescent="0.2">
      <c r="A43" s="2" t="str">
        <f t="shared" si="14"/>
        <v>Dec</v>
      </c>
      <c r="B43" s="25">
        <f t="shared" si="15"/>
        <v>0.33717229983956959</v>
      </c>
      <c r="C43" s="25">
        <f t="shared" si="16"/>
        <v>0.189185961760136</v>
      </c>
      <c r="D43" s="30">
        <f t="shared" si="17"/>
        <v>0.58333333333333326</v>
      </c>
    </row>
    <row r="44" spans="1:6" x14ac:dyDescent="0.2">
      <c r="A44" s="2" t="str">
        <f t="shared" si="14"/>
        <v>Jan</v>
      </c>
      <c r="B44" s="25">
        <f t="shared" si="15"/>
        <v>0.38393178717738302</v>
      </c>
      <c r="C44" s="25">
        <f t="shared" si="16"/>
        <v>0.26555609523571966</v>
      </c>
      <c r="D44" s="30">
        <f t="shared" si="17"/>
        <v>0.66666666666666663</v>
      </c>
    </row>
    <row r="45" spans="1:6" x14ac:dyDescent="0.2">
      <c r="A45" s="2" t="str">
        <f t="shared" si="14"/>
        <v>Feb</v>
      </c>
      <c r="B45" s="25">
        <f t="shared" si="15"/>
        <v>0.41252726559675579</v>
      </c>
      <c r="C45" s="25">
        <f t="shared" si="16"/>
        <v>0.2686241540546162</v>
      </c>
      <c r="D45" s="30">
        <f t="shared" si="17"/>
        <v>0.75</v>
      </c>
    </row>
    <row r="46" spans="1:6" x14ac:dyDescent="0.2">
      <c r="A46" s="2" t="str">
        <f t="shared" si="14"/>
        <v>Mar</v>
      </c>
      <c r="B46" s="25">
        <f t="shared" si="15"/>
        <v>0.49323172909138069</v>
      </c>
      <c r="C46" s="25">
        <f t="shared" si="16"/>
        <v>0.2686241540546162</v>
      </c>
      <c r="D46" s="30">
        <f t="shared" si="17"/>
        <v>0.83333333333333337</v>
      </c>
    </row>
    <row r="47" spans="1:6" x14ac:dyDescent="0.2">
      <c r="A47" s="2" t="str">
        <f t="shared" si="14"/>
        <v>Apr</v>
      </c>
      <c r="B47" s="25">
        <f t="shared" si="15"/>
        <v>1.0011227235812992</v>
      </c>
      <c r="C47" s="25">
        <f t="shared" si="16"/>
        <v>0.2686241540546162</v>
      </c>
      <c r="D47" s="30">
        <f t="shared" si="17"/>
        <v>0.91666666666666674</v>
      </c>
    </row>
    <row r="48" spans="1:6" x14ac:dyDescent="0.2">
      <c r="A48" s="2" t="str">
        <f t="shared" si="14"/>
        <v>May</v>
      </c>
      <c r="B48" s="25">
        <f t="shared" si="15"/>
        <v>1.0309213025773258</v>
      </c>
      <c r="C48" s="25">
        <f t="shared" si="16"/>
        <v>0.2686241540546162</v>
      </c>
      <c r="D48" s="30">
        <f t="shared" si="17"/>
        <v>1</v>
      </c>
    </row>
  </sheetData>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15</vt:i4>
      </vt:variant>
    </vt:vector>
  </HeadingPairs>
  <TitlesOfParts>
    <vt:vector size="15" baseType="lpstr">
      <vt:lpstr>Index</vt:lpstr>
      <vt:lpstr>StuGov</vt:lpstr>
      <vt:lpstr>Transactions</vt:lpstr>
      <vt:lpstr>Key</vt:lpstr>
      <vt:lpstr>Cost Center Analysis</vt:lpstr>
      <vt:lpstr>Event - Initiative Analysis</vt:lpstr>
      <vt:lpstr>Name Category Analysis</vt:lpstr>
      <vt:lpstr>Spend Category Analysis</vt:lpstr>
      <vt:lpstr>Timeline Analysis</vt:lpstr>
      <vt:lpstr>Cost Center Analysis (2)</vt:lpstr>
      <vt:lpstr>Name Category Analysis (2)</vt:lpstr>
      <vt:lpstr>Spend Category Analysis (2)</vt:lpstr>
      <vt:lpstr>Managers</vt:lpstr>
      <vt:lpstr>Vendor Analysis</vt:lpstr>
      <vt:lpstr>Credit and Clearance Analysis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Lukas Flores</dc:creator>
  <cp:lastModifiedBy>Megan de Armas</cp:lastModifiedBy>
  <dcterms:created xsi:type="dcterms:W3CDTF">2019-10-07T04:17:00Z</dcterms:created>
  <dcterms:modified xsi:type="dcterms:W3CDTF">2021-01-13T01:56:28Z</dcterms:modified>
</cp:coreProperties>
</file>